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현재_통합_문서"/>
  <mc:AlternateContent xmlns:mc="http://schemas.openxmlformats.org/markup-compatibility/2006">
    <mc:Choice Requires="x15">
      <x15ac:absPath xmlns:x15ac="http://schemas.microsoft.com/office/spreadsheetml/2010/11/ac" url="C:\Users\user\Desktop\분이\법인관련\법인이사회의자료제출(1207)\"/>
    </mc:Choice>
  </mc:AlternateContent>
  <bookViews>
    <workbookView xWindow="0" yWindow="0" windowWidth="28545" windowHeight="11460" tabRatio="800" activeTab="3"/>
  </bookViews>
  <sheets>
    <sheet name="23센터예산총괄1" sheetId="12" r:id="rId1"/>
    <sheet name="23센터예산총괄2" sheetId="13" r:id="rId2"/>
    <sheet name="23아돌예산총괄1" sheetId="15" r:id="rId3"/>
    <sheet name="23아돌예산총괄2" sheetId="16" r:id="rId4"/>
  </sheets>
  <externalReferences>
    <externalReference r:id="rId5"/>
    <externalReference r:id="rId6"/>
  </externalReferences>
  <calcPr calcId="162913"/>
</workbook>
</file>

<file path=xl/calcChain.xml><?xml version="1.0" encoding="utf-8"?>
<calcChain xmlns="http://schemas.openxmlformats.org/spreadsheetml/2006/main">
  <c r="E41" i="16" l="1"/>
  <c r="F41" i="16" s="1"/>
  <c r="D41" i="16"/>
  <c r="F40" i="16"/>
  <c r="E40" i="16"/>
  <c r="D40" i="16"/>
  <c r="D38" i="16" s="1"/>
  <c r="D37" i="16" s="1"/>
  <c r="E38" i="16"/>
  <c r="E37" i="16" s="1"/>
  <c r="F37" i="16" s="1"/>
  <c r="K36" i="16"/>
  <c r="L36" i="16" s="1"/>
  <c r="J36" i="16"/>
  <c r="L34" i="16"/>
  <c r="K34" i="16"/>
  <c r="J34" i="16"/>
  <c r="F34" i="16"/>
  <c r="E34" i="16"/>
  <c r="D34" i="16"/>
  <c r="D33" i="16" s="1"/>
  <c r="D32" i="16" s="1"/>
  <c r="K33" i="16"/>
  <c r="K32" i="16" s="1"/>
  <c r="L32" i="16" s="1"/>
  <c r="J33" i="16"/>
  <c r="J32" i="16" s="1"/>
  <c r="F33" i="16"/>
  <c r="E33" i="16"/>
  <c r="F32" i="16"/>
  <c r="E32" i="16"/>
  <c r="K31" i="16"/>
  <c r="L31" i="16" s="1"/>
  <c r="J31" i="16"/>
  <c r="K30" i="16"/>
  <c r="K29" i="16" s="1"/>
  <c r="L29" i="16" s="1"/>
  <c r="J30" i="16"/>
  <c r="J29" i="16" s="1"/>
  <c r="K28" i="16"/>
  <c r="L28" i="16" s="1"/>
  <c r="J28" i="16"/>
  <c r="I28" i="16"/>
  <c r="K27" i="16"/>
  <c r="L27" i="16" s="1"/>
  <c r="J27" i="16"/>
  <c r="K26" i="16"/>
  <c r="L26" i="16" s="1"/>
  <c r="J26" i="16"/>
  <c r="I26" i="16"/>
  <c r="K25" i="16"/>
  <c r="L25" i="16" s="1"/>
  <c r="J25" i="16"/>
  <c r="I25" i="16"/>
  <c r="K24" i="16"/>
  <c r="L24" i="16" s="1"/>
  <c r="J24" i="16"/>
  <c r="I24" i="16"/>
  <c r="J23" i="16"/>
  <c r="J22" i="16" s="1"/>
  <c r="H23" i="16"/>
  <c r="K21" i="16"/>
  <c r="L21" i="16" s="1"/>
  <c r="J21" i="16"/>
  <c r="I21" i="16"/>
  <c r="K20" i="16"/>
  <c r="J20" i="16"/>
  <c r="L20" i="16" s="1"/>
  <c r="I20" i="16"/>
  <c r="K19" i="16"/>
  <c r="L19" i="16" s="1"/>
  <c r="J19" i="16"/>
  <c r="I19" i="16"/>
  <c r="K18" i="16"/>
  <c r="J18" i="16"/>
  <c r="L18" i="16" s="1"/>
  <c r="I18" i="16"/>
  <c r="K17" i="16"/>
  <c r="L17" i="16" s="1"/>
  <c r="J17" i="16"/>
  <c r="J16" i="16" s="1"/>
  <c r="I17" i="16"/>
  <c r="E17" i="16"/>
  <c r="F17" i="16" s="1"/>
  <c r="D17" i="16"/>
  <c r="H16" i="16"/>
  <c r="F16" i="16"/>
  <c r="E16" i="16"/>
  <c r="D16" i="16"/>
  <c r="K15" i="16"/>
  <c r="L15" i="16" s="1"/>
  <c r="J15" i="16"/>
  <c r="I15" i="16"/>
  <c r="E15" i="16"/>
  <c r="E14" i="16" s="1"/>
  <c r="D15" i="16"/>
  <c r="J14" i="16"/>
  <c r="H14" i="16"/>
  <c r="D14" i="16"/>
  <c r="K13" i="16"/>
  <c r="L13" i="16" s="1"/>
  <c r="J13" i="16"/>
  <c r="I13" i="16"/>
  <c r="K12" i="16"/>
  <c r="L12" i="16" s="1"/>
  <c r="J12" i="16"/>
  <c r="I12" i="16"/>
  <c r="K11" i="16"/>
  <c r="L11" i="16" s="1"/>
  <c r="J11" i="16"/>
  <c r="I11" i="16"/>
  <c r="K10" i="16"/>
  <c r="L10" i="16" s="1"/>
  <c r="J10" i="16"/>
  <c r="I10" i="16"/>
  <c r="K9" i="16"/>
  <c r="L9" i="16" s="1"/>
  <c r="J9" i="16"/>
  <c r="I9" i="16"/>
  <c r="C9" i="16"/>
  <c r="K8" i="16"/>
  <c r="J8" i="16"/>
  <c r="J7" i="16" s="1"/>
  <c r="J6" i="16" s="1"/>
  <c r="H8" i="16"/>
  <c r="G7" i="16"/>
  <c r="L16" i="15"/>
  <c r="K16" i="15"/>
  <c r="J16" i="15"/>
  <c r="L14" i="15"/>
  <c r="K14" i="15"/>
  <c r="J14" i="15"/>
  <c r="L13" i="15"/>
  <c r="K13" i="15"/>
  <c r="K12" i="15" s="1"/>
  <c r="L12" i="15" s="1"/>
  <c r="J13" i="15"/>
  <c r="J12" i="15" s="1"/>
  <c r="K10" i="15"/>
  <c r="L10" i="15" s="1"/>
  <c r="J10" i="15"/>
  <c r="K9" i="15"/>
  <c r="J9" i="15"/>
  <c r="K8" i="15"/>
  <c r="K7" i="15" s="1"/>
  <c r="J8" i="15"/>
  <c r="J7" i="15" s="1"/>
  <c r="J6" i="15" s="1"/>
  <c r="D6" i="16" l="1"/>
  <c r="E6" i="16"/>
  <c r="F6" i="16" s="1"/>
  <c r="F14" i="16"/>
  <c r="L8" i="16"/>
  <c r="L33" i="16"/>
  <c r="F38" i="16"/>
  <c r="K16" i="16"/>
  <c r="L16" i="16" s="1"/>
  <c r="L30" i="16"/>
  <c r="F15" i="16"/>
  <c r="K23" i="16"/>
  <c r="K14" i="16"/>
  <c r="L14" i="16" s="1"/>
  <c r="K6" i="15"/>
  <c r="L6" i="15" s="1"/>
  <c r="L7" i="15"/>
  <c r="L8" i="15"/>
  <c r="K22" i="16" l="1"/>
  <c r="L22" i="16" s="1"/>
  <c r="L23" i="16"/>
  <c r="K7" i="16"/>
  <c r="L7" i="16" l="1"/>
  <c r="K6" i="16"/>
  <c r="L6" i="16" s="1"/>
</calcChain>
</file>

<file path=xl/sharedStrings.xml><?xml version="1.0" encoding="utf-8"?>
<sst xmlns="http://schemas.openxmlformats.org/spreadsheetml/2006/main" count="277" uniqueCount="136">
  <si>
    <t>급여</t>
  </si>
  <si>
    <t>사업비</t>
  </si>
  <si>
    <t>차입금</t>
  </si>
  <si>
    <t>시설비</t>
  </si>
  <si>
    <t>이월금</t>
  </si>
  <si>
    <t>잡수입</t>
  </si>
  <si>
    <t>반환금</t>
  </si>
  <si>
    <t>항</t>
  </si>
  <si>
    <t>예비비</t>
  </si>
  <si>
    <t>전입금</t>
  </si>
  <si>
    <t>(A)</t>
  </si>
  <si>
    <t>(B)</t>
  </si>
  <si>
    <t>운영비</t>
  </si>
  <si>
    <t>계</t>
  </si>
  <si>
    <t>증감액</t>
  </si>
  <si>
    <t>차량비</t>
  </si>
  <si>
    <t>목</t>
  </si>
  <si>
    <t>인건비</t>
  </si>
  <si>
    <t>잡지출</t>
  </si>
  <si>
    <t>사무비</t>
  </si>
  <si>
    <t>관</t>
  </si>
  <si>
    <t>여비</t>
  </si>
  <si>
    <t>제수당</t>
  </si>
  <si>
    <t>회의비</t>
  </si>
  <si>
    <t>법인전입금(후원금)</t>
  </si>
  <si>
    <t>예비비 및 기타</t>
  </si>
  <si>
    <t>전년도이월금(후원금)</t>
  </si>
  <si>
    <t>금융기관 차입금</t>
  </si>
  <si>
    <t>퇴직금및퇴직적립금</t>
  </si>
  <si>
    <t>과년도수입</t>
  </si>
  <si>
    <t>시도보조금</t>
  </si>
  <si>
    <t>세  입</t>
  </si>
  <si>
    <t>보조금수입</t>
  </si>
  <si>
    <t>과년도지출</t>
  </si>
  <si>
    <t>기타예금이자</t>
  </si>
  <si>
    <t>재산조성비</t>
  </si>
  <si>
    <t>공공요금</t>
  </si>
  <si>
    <t xml:space="preserve">세  출 </t>
  </si>
  <si>
    <t>업무추진비</t>
  </si>
  <si>
    <t>기타보조금</t>
  </si>
  <si>
    <t>국고보조금</t>
  </si>
  <si>
    <t>사업수입</t>
  </si>
  <si>
    <t>기타차입금</t>
  </si>
  <si>
    <t>기관운영비</t>
  </si>
  <si>
    <t>불용품매각대</t>
  </si>
  <si>
    <t>기타잡수입</t>
  </si>
  <si>
    <t>제세공과금</t>
  </si>
  <si>
    <t>기타후생경비</t>
  </si>
  <si>
    <t>직책보조비</t>
  </si>
  <si>
    <t>기타운영비</t>
  </si>
  <si>
    <t>전년도이월금</t>
  </si>
  <si>
    <t>사회보험부담금</t>
  </si>
  <si>
    <t>수용비및수수료</t>
  </si>
  <si>
    <t>(B-A)</t>
  </si>
  <si>
    <t>과    목</t>
  </si>
  <si>
    <t>비지정후원금</t>
  </si>
  <si>
    <t>후원금수입</t>
  </si>
  <si>
    <t>지정후원금</t>
  </si>
  <si>
    <t>센터사업비</t>
  </si>
  <si>
    <t>법인전입금</t>
  </si>
  <si>
    <t>(단위: 원)</t>
  </si>
  <si>
    <t>시군구보조금</t>
  </si>
  <si>
    <t>특성화사업비</t>
  </si>
  <si>
    <t>시설명 : 예천군가족센터</t>
  </si>
  <si>
    <t>후원사업비</t>
  </si>
  <si>
    <t>군사업비</t>
  </si>
  <si>
    <t>도사업비</t>
  </si>
  <si>
    <t>사업비이월금</t>
  </si>
  <si>
    <t>예금이자</t>
  </si>
  <si>
    <t>2022년 예산액</t>
  </si>
  <si>
    <t>2022년 예산액</t>
    <phoneticPr fontId="13" type="noConversion"/>
  </si>
  <si>
    <t>2023년 예산액</t>
  </si>
  <si>
    <t>2023년 예산액</t>
    <phoneticPr fontId="13" type="noConversion"/>
  </si>
  <si>
    <t>시설장비유지비</t>
    <phoneticPr fontId="13" type="noConversion"/>
  </si>
  <si>
    <t>자산취득비</t>
    <phoneticPr fontId="13" type="noConversion"/>
  </si>
  <si>
    <t>육아나눔터사업비</t>
    <phoneticPr fontId="13" type="noConversion"/>
  </si>
  <si>
    <t>2023년 세입ㆍ세출 예산(안) 총괄표</t>
    <phoneticPr fontId="13" type="noConversion"/>
  </si>
  <si>
    <t>2023년 세입ㆍ세출 예산(안) 총괄표</t>
    <phoneticPr fontId="13" type="noConversion"/>
  </si>
  <si>
    <t>2023년 세입ㆍ세출 예산서 총괄표</t>
    <phoneticPr fontId="13" type="noConversion"/>
  </si>
  <si>
    <t>시설명 : 예천군가족센터 - 아이돌봄지원사업</t>
    <phoneticPr fontId="13" type="noConversion"/>
  </si>
  <si>
    <t>(단위: 원)</t>
    <phoneticPr fontId="13" type="noConversion"/>
  </si>
  <si>
    <t>세  입</t>
    <phoneticPr fontId="13" type="noConversion"/>
  </si>
  <si>
    <t xml:space="preserve">세  출 </t>
    <phoneticPr fontId="13" type="noConversion"/>
  </si>
  <si>
    <t>과    목</t>
    <phoneticPr fontId="13" type="noConversion"/>
  </si>
  <si>
    <t>2022년 예산액</t>
    <phoneticPr fontId="13" type="noConversion"/>
  </si>
  <si>
    <t>2022년 추경예산액</t>
    <phoneticPr fontId="13" type="noConversion"/>
  </si>
  <si>
    <t>증감액</t>
    <phoneticPr fontId="13" type="noConversion"/>
  </si>
  <si>
    <t>관</t>
    <phoneticPr fontId="13" type="noConversion"/>
  </si>
  <si>
    <t>항</t>
    <phoneticPr fontId="13" type="noConversion"/>
  </si>
  <si>
    <t>목</t>
    <phoneticPr fontId="13" type="noConversion"/>
  </si>
  <si>
    <t>(A)</t>
    <phoneticPr fontId="13" type="noConversion"/>
  </si>
  <si>
    <t>(B)</t>
    <phoneticPr fontId="13" type="noConversion"/>
  </si>
  <si>
    <t>(B-A)</t>
    <phoneticPr fontId="13" type="noConversion"/>
  </si>
  <si>
    <t>계</t>
    <phoneticPr fontId="13" type="noConversion"/>
  </si>
  <si>
    <t>사업수입</t>
    <phoneticPr fontId="13" type="noConversion"/>
  </si>
  <si>
    <t>사무비</t>
    <phoneticPr fontId="13" type="noConversion"/>
  </si>
  <si>
    <t>과년도수입</t>
    <phoneticPr fontId="13" type="noConversion"/>
  </si>
  <si>
    <t>인건비</t>
    <phoneticPr fontId="13" type="noConversion"/>
  </si>
  <si>
    <t>보조금수입</t>
    <phoneticPr fontId="13" type="noConversion"/>
  </si>
  <si>
    <t>국고보조금</t>
    <phoneticPr fontId="13" type="noConversion"/>
  </si>
  <si>
    <t>운영비</t>
    <phoneticPr fontId="13" type="noConversion"/>
  </si>
  <si>
    <t>시도보조금</t>
    <phoneticPr fontId="13" type="noConversion"/>
  </si>
  <si>
    <t>시군구보조금</t>
    <phoneticPr fontId="13" type="noConversion"/>
  </si>
  <si>
    <t>사업비</t>
    <phoneticPr fontId="13" type="noConversion"/>
  </si>
  <si>
    <t>기타보조금</t>
    <phoneticPr fontId="13" type="noConversion"/>
  </si>
  <si>
    <t>아이돌보미지원사업비</t>
    <phoneticPr fontId="13" type="noConversion"/>
  </si>
  <si>
    <t>후원금수입</t>
    <phoneticPr fontId="13" type="noConversion"/>
  </si>
  <si>
    <t>과년도지출</t>
    <phoneticPr fontId="13" type="noConversion"/>
  </si>
  <si>
    <t>지정후원금</t>
    <phoneticPr fontId="13" type="noConversion"/>
  </si>
  <si>
    <t>잡지출</t>
    <phoneticPr fontId="13" type="noConversion"/>
  </si>
  <si>
    <t>비지정후원금</t>
    <phoneticPr fontId="13" type="noConversion"/>
  </si>
  <si>
    <t>예비비 및 기타</t>
    <phoneticPr fontId="13" type="noConversion"/>
  </si>
  <si>
    <t>차입금</t>
    <phoneticPr fontId="13" type="noConversion"/>
  </si>
  <si>
    <t>전입금</t>
    <phoneticPr fontId="13" type="noConversion"/>
  </si>
  <si>
    <t>이월금</t>
    <phoneticPr fontId="13" type="noConversion"/>
  </si>
  <si>
    <t>잡수입</t>
    <phoneticPr fontId="13" type="noConversion"/>
  </si>
  <si>
    <t>업무추진비</t>
    <phoneticPr fontId="13" type="noConversion"/>
  </si>
  <si>
    <t>재산조성비</t>
    <phoneticPr fontId="13" type="noConversion"/>
  </si>
  <si>
    <t>차입금</t>
    <phoneticPr fontId="13" type="noConversion"/>
  </si>
  <si>
    <t>전입금</t>
    <phoneticPr fontId="13" type="noConversion"/>
  </si>
  <si>
    <t>이월금</t>
    <phoneticPr fontId="13" type="noConversion"/>
  </si>
  <si>
    <t>과년도수입</t>
    <phoneticPr fontId="13" type="noConversion"/>
  </si>
  <si>
    <t>금융기관 차입금</t>
    <phoneticPr fontId="13" type="noConversion"/>
  </si>
  <si>
    <t>기타차입금</t>
    <phoneticPr fontId="13" type="noConversion"/>
  </si>
  <si>
    <t>아이돌봄 양성교육사업</t>
    <phoneticPr fontId="13" type="noConversion"/>
  </si>
  <si>
    <t>법인전입금</t>
    <phoneticPr fontId="13" type="noConversion"/>
  </si>
  <si>
    <t>법인전입금(후원금)</t>
    <phoneticPr fontId="13" type="noConversion"/>
  </si>
  <si>
    <t>전년도이월금</t>
    <phoneticPr fontId="13" type="noConversion"/>
  </si>
  <si>
    <t>전년도이월금(후원금)</t>
    <phoneticPr fontId="13" type="noConversion"/>
  </si>
  <si>
    <t>예비비</t>
    <phoneticPr fontId="13" type="noConversion"/>
  </si>
  <si>
    <t>00이월사업비</t>
    <phoneticPr fontId="13" type="noConversion"/>
  </si>
  <si>
    <t>반환금</t>
    <phoneticPr fontId="13" type="noConversion"/>
  </si>
  <si>
    <t>불용품매각대</t>
    <phoneticPr fontId="13" type="noConversion"/>
  </si>
  <si>
    <t>기타예금이자</t>
    <phoneticPr fontId="13" type="noConversion"/>
  </si>
  <si>
    <t>기타잡수입</t>
    <phoneticPr fontId="13" type="noConversion"/>
  </si>
  <si>
    <t>2023년 예산액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</si>
</sst>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176" formatCode="#,##0_ "/>
  </numFmts>
  <fonts count="23" x14ac:knownFonts="1">
    <font>
      <sz val="11"/>
      <color rgb="FF000000"/>
      <name val="돋움"/>
    </font>
    <font>
      <sz val="11"/>
      <color rgb="FF9C6500"/>
      <name val="맑은 고딕"/>
      <family val="3"/>
      <charset val="129"/>
    </font>
    <font>
      <i/>
      <sz val="11"/>
      <color rgb="FF7F7F7F"/>
      <name val="맑은 고딕"/>
      <family val="3"/>
      <charset val="129"/>
    </font>
    <font>
      <sz val="11"/>
      <color rgb="FF006100"/>
      <name val="맑은 고딕"/>
      <family val="3"/>
      <charset val="129"/>
    </font>
    <font>
      <sz val="9"/>
      <color rgb="FF000000"/>
      <name val="맑은 고딕"/>
      <family val="3"/>
      <charset val="129"/>
    </font>
    <font>
      <sz val="10"/>
      <color rgb="FF000000"/>
      <name val="맑은 고딕"/>
      <family val="3"/>
      <charset val="129"/>
    </font>
    <font>
      <b/>
      <sz val="9"/>
      <color rgb="FF000000"/>
      <name val="맑은 고딕"/>
      <family val="3"/>
      <charset val="129"/>
    </font>
    <font>
      <sz val="12"/>
      <color rgb="FF000000"/>
      <name val="맑은 고딕"/>
      <family val="3"/>
      <charset val="129"/>
    </font>
    <font>
      <b/>
      <sz val="12"/>
      <color rgb="FF000000"/>
      <name val="맑은 고딕"/>
      <family val="3"/>
      <charset val="129"/>
    </font>
    <font>
      <sz val="14"/>
      <color rgb="FF000000"/>
      <name val="맑은 고딕"/>
      <family val="3"/>
      <charset val="129"/>
    </font>
    <font>
      <b/>
      <sz val="10"/>
      <color rgb="FF000000"/>
      <name val="맑은 고딕"/>
      <family val="3"/>
      <charset val="129"/>
    </font>
    <font>
      <b/>
      <sz val="20"/>
      <color rgb="FF000000"/>
      <name val="맑은 고딕"/>
      <family val="3"/>
      <charset val="129"/>
    </font>
    <font>
      <sz val="11"/>
      <color rgb="FF000000"/>
      <name val="돋움"/>
      <family val="3"/>
      <charset val="129"/>
    </font>
    <font>
      <sz val="8"/>
      <name val="돋움"/>
      <family val="3"/>
      <charset val="129"/>
    </font>
    <font>
      <sz val="9"/>
      <name val="맑은 고딕"/>
      <family val="3"/>
      <charset val="129"/>
    </font>
    <font>
      <sz val="10"/>
      <name val="맑은 고딕"/>
      <family val="3"/>
      <charset val="129"/>
    </font>
    <font>
      <b/>
      <sz val="9"/>
      <name val="맑은 고딕"/>
      <family val="3"/>
      <charset val="129"/>
    </font>
    <font>
      <b/>
      <sz val="20"/>
      <name val="맑은 고딕"/>
      <family val="3"/>
      <charset val="129"/>
    </font>
    <font>
      <b/>
      <sz val="12"/>
      <name val="맑은 고딕"/>
      <family val="3"/>
      <charset val="129"/>
    </font>
    <font>
      <sz val="12"/>
      <name val="맑은 고딕"/>
      <family val="3"/>
      <charset val="129"/>
    </font>
    <font>
      <sz val="14"/>
      <name val="맑은 고딕"/>
      <family val="3"/>
      <charset val="129"/>
    </font>
    <font>
      <b/>
      <sz val="10"/>
      <name val="맑은 고딕"/>
      <family val="3"/>
      <charset val="129"/>
    </font>
    <font>
      <sz val="9"/>
      <name val="돋움"/>
      <family val="3"/>
      <charset val="129"/>
    </font>
  </fonts>
  <fills count="8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83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medium">
        <color auto="1"/>
      </left>
      <right/>
      <top style="thin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/>
      <diagonal/>
    </border>
    <border>
      <left style="hair">
        <color auto="1"/>
      </left>
      <right/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 style="medium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medium">
        <color auto="1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/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medium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medium">
        <color auto="1"/>
      </right>
      <top style="thin">
        <color auto="1"/>
      </top>
      <bottom/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/>
      <right style="hair">
        <color auto="1"/>
      </right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41" fontId="12" fillId="0" borderId="0">
      <alignment vertical="center"/>
    </xf>
    <xf numFmtId="0" fontId="1" fillId="2" borderId="0">
      <alignment vertical="center"/>
    </xf>
    <xf numFmtId="0" fontId="2" fillId="0" borderId="0">
      <alignment vertical="center"/>
    </xf>
    <xf numFmtId="41" fontId="12" fillId="0" borderId="0"/>
    <xf numFmtId="0" fontId="3" fillId="3" borderId="0">
      <alignment vertical="center"/>
    </xf>
  </cellStyleXfs>
  <cellXfs count="411">
    <xf numFmtId="0" fontId="0" fillId="0" borderId="0" xfId="0" applyNumberFormat="1" applyAlignment="1"/>
    <xf numFmtId="0" fontId="4" fillId="4" borderId="4" xfId="0" applyNumberFormat="1" applyFont="1" applyFill="1" applyBorder="1" applyAlignment="1">
      <alignment vertical="center"/>
    </xf>
    <xf numFmtId="0" fontId="4" fillId="0" borderId="2" xfId="0" applyNumberFormat="1" applyFont="1" applyBorder="1" applyAlignment="1">
      <alignment horizontal="left" vertical="center" shrinkToFit="1"/>
    </xf>
    <xf numFmtId="0" fontId="6" fillId="5" borderId="10" xfId="0" applyNumberFormat="1" applyFont="1" applyFill="1" applyBorder="1" applyAlignment="1">
      <alignment vertical="center"/>
    </xf>
    <xf numFmtId="0" fontId="6" fillId="5" borderId="16" xfId="0" applyNumberFormat="1" applyFont="1" applyFill="1" applyBorder="1" applyAlignment="1">
      <alignment vertical="center"/>
    </xf>
    <xf numFmtId="0" fontId="4" fillId="0" borderId="0" xfId="0" applyNumberFormat="1" applyFont="1" applyBorder="1" applyAlignment="1">
      <alignment horizontal="center" vertical="center"/>
    </xf>
    <xf numFmtId="0" fontId="6" fillId="5" borderId="18" xfId="0" applyNumberFormat="1" applyFont="1" applyFill="1" applyBorder="1" applyAlignment="1">
      <alignment horizontal="center" vertical="center"/>
    </xf>
    <xf numFmtId="0" fontId="6" fillId="4" borderId="6" xfId="0" applyNumberFormat="1" applyFont="1" applyFill="1" applyBorder="1" applyAlignment="1">
      <alignment horizontal="center" vertical="center"/>
    </xf>
    <xf numFmtId="0" fontId="6" fillId="0" borderId="12" xfId="0" applyNumberFormat="1" applyFont="1" applyBorder="1" applyAlignment="1">
      <alignment horizontal="center" vertical="center"/>
    </xf>
    <xf numFmtId="0" fontId="6" fillId="0" borderId="18" xfId="0" applyNumberFormat="1" applyFont="1" applyFill="1" applyBorder="1" applyAlignment="1">
      <alignment horizontal="center" vertical="center"/>
    </xf>
    <xf numFmtId="41" fontId="4" fillId="4" borderId="22" xfId="1" applyNumberFormat="1" applyFont="1" applyFill="1" applyBorder="1" applyAlignment="1">
      <alignment horizontal="right" vertical="center"/>
    </xf>
    <xf numFmtId="41" fontId="4" fillId="0" borderId="2" xfId="1" applyNumberFormat="1" applyFont="1" applyBorder="1" applyAlignment="1">
      <alignment horizontal="right" vertical="center"/>
    </xf>
    <xf numFmtId="41" fontId="4" fillId="0" borderId="23" xfId="1" applyNumberFormat="1" applyFont="1" applyBorder="1" applyAlignment="1">
      <alignment horizontal="right" vertical="center"/>
    </xf>
    <xf numFmtId="41" fontId="4" fillId="4" borderId="2" xfId="1" applyNumberFormat="1" applyFont="1" applyFill="1" applyBorder="1" applyAlignment="1">
      <alignment horizontal="right" vertical="center"/>
    </xf>
    <xf numFmtId="41" fontId="4" fillId="5" borderId="24" xfId="1" applyNumberFormat="1" applyFont="1" applyFill="1" applyBorder="1" applyAlignment="1">
      <alignment vertical="center"/>
    </xf>
    <xf numFmtId="0" fontId="6" fillId="0" borderId="14" xfId="0" applyNumberFormat="1" applyFont="1" applyFill="1" applyBorder="1" applyAlignment="1">
      <alignment vertical="center" wrapText="1"/>
    </xf>
    <xf numFmtId="0" fontId="6" fillId="0" borderId="11" xfId="0" applyNumberFormat="1" applyFont="1" applyFill="1" applyBorder="1" applyAlignment="1">
      <alignment vertical="center" wrapText="1"/>
    </xf>
    <xf numFmtId="0" fontId="4" fillId="0" borderId="7" xfId="0" applyNumberFormat="1" applyFont="1" applyBorder="1" applyAlignment="1">
      <alignment horizontal="center" vertical="center" wrapText="1"/>
    </xf>
    <xf numFmtId="0" fontId="4" fillId="4" borderId="2" xfId="0" applyNumberFormat="1" applyFont="1" applyFill="1" applyBorder="1" applyAlignment="1">
      <alignment vertical="center"/>
    </xf>
    <xf numFmtId="0" fontId="4" fillId="0" borderId="2" xfId="0" applyNumberFormat="1" applyFont="1" applyBorder="1" applyAlignment="1">
      <alignment horizontal="left" vertical="center"/>
    </xf>
    <xf numFmtId="0" fontId="4" fillId="4" borderId="8" xfId="0" applyNumberFormat="1" applyFont="1" applyFill="1" applyBorder="1" applyAlignment="1">
      <alignment vertical="center"/>
    </xf>
    <xf numFmtId="0" fontId="4" fillId="0" borderId="23" xfId="0" applyNumberFormat="1" applyFont="1" applyBorder="1" applyAlignment="1">
      <alignment horizontal="left" vertical="center"/>
    </xf>
    <xf numFmtId="0" fontId="4" fillId="0" borderId="23" xfId="0" applyNumberFormat="1" applyFont="1" applyBorder="1" applyAlignment="1">
      <alignment horizontal="center" vertical="center"/>
    </xf>
    <xf numFmtId="0" fontId="4" fillId="5" borderId="25" xfId="0" applyNumberFormat="1" applyFont="1" applyFill="1" applyBorder="1" applyAlignment="1">
      <alignment vertical="center"/>
    </xf>
    <xf numFmtId="0" fontId="4" fillId="5" borderId="26" xfId="0" applyNumberFormat="1" applyFont="1" applyFill="1" applyBorder="1" applyAlignment="1">
      <alignment vertical="center"/>
    </xf>
    <xf numFmtId="0" fontId="4" fillId="0" borderId="27" xfId="0" applyNumberFormat="1" applyFont="1" applyBorder="1" applyAlignment="1">
      <alignment horizontal="center" vertical="center" wrapText="1"/>
    </xf>
    <xf numFmtId="41" fontId="4" fillId="0" borderId="28" xfId="1" applyNumberFormat="1" applyFont="1" applyBorder="1" applyAlignment="1">
      <alignment horizontal="right" vertical="center"/>
    </xf>
    <xf numFmtId="41" fontId="4" fillId="5" borderId="29" xfId="1" applyNumberFormat="1" applyFont="1" applyFill="1" applyBorder="1" applyAlignment="1">
      <alignment vertical="center" wrapText="1"/>
    </xf>
    <xf numFmtId="41" fontId="4" fillId="0" borderId="2" xfId="1" applyNumberFormat="1" applyFont="1" applyBorder="1" applyAlignment="1">
      <alignment vertical="center"/>
    </xf>
    <xf numFmtId="41" fontId="4" fillId="6" borderId="23" xfId="1" applyNumberFormat="1" applyFont="1" applyFill="1" applyBorder="1" applyAlignment="1">
      <alignment vertical="center"/>
    </xf>
    <xf numFmtId="41" fontId="4" fillId="5" borderId="29" xfId="1" applyNumberFormat="1" applyFont="1" applyFill="1" applyBorder="1" applyAlignment="1">
      <alignment vertical="center"/>
    </xf>
    <xf numFmtId="41" fontId="4" fillId="0" borderId="23" xfId="1" applyNumberFormat="1" applyFont="1" applyBorder="1" applyAlignment="1">
      <alignment vertical="center"/>
    </xf>
    <xf numFmtId="41" fontId="4" fillId="0" borderId="28" xfId="1" applyNumberFormat="1" applyFont="1" applyBorder="1" applyAlignment="1">
      <alignment vertical="center"/>
    </xf>
    <xf numFmtId="41" fontId="9" fillId="0" borderId="30" xfId="1" applyNumberFormat="1" applyFont="1" applyBorder="1" applyAlignment="1">
      <alignment vertical="center"/>
    </xf>
    <xf numFmtId="41" fontId="4" fillId="0" borderId="8" xfId="1" applyNumberFormat="1" applyFont="1" applyBorder="1" applyAlignment="1">
      <alignment vertical="center"/>
    </xf>
    <xf numFmtId="0" fontId="4" fillId="4" borderId="8" xfId="0" applyNumberFormat="1" applyFont="1" applyFill="1" applyBorder="1" applyAlignment="1">
      <alignment horizontal="left" vertical="center"/>
    </xf>
    <xf numFmtId="0" fontId="4" fillId="5" borderId="31" xfId="0" applyNumberFormat="1" applyFont="1" applyFill="1" applyBorder="1" applyAlignment="1">
      <alignment horizontal="left" vertical="center"/>
    </xf>
    <xf numFmtId="0" fontId="4" fillId="4" borderId="2" xfId="0" applyNumberFormat="1" applyFont="1" applyFill="1" applyBorder="1" applyAlignment="1">
      <alignment horizontal="left" vertical="center"/>
    </xf>
    <xf numFmtId="0" fontId="4" fillId="5" borderId="32" xfId="0" applyNumberFormat="1" applyFont="1" applyFill="1" applyBorder="1" applyAlignment="1">
      <alignment horizontal="left" vertical="center"/>
    </xf>
    <xf numFmtId="0" fontId="4" fillId="4" borderId="5" xfId="0" applyNumberFormat="1" applyFont="1" applyFill="1" applyBorder="1" applyAlignment="1">
      <alignment horizontal="left" vertical="center"/>
    </xf>
    <xf numFmtId="0" fontId="4" fillId="0" borderId="2" xfId="0" applyNumberFormat="1" applyFont="1" applyBorder="1" applyAlignment="1">
      <alignment horizontal="left" vertical="center" wrapText="1"/>
    </xf>
    <xf numFmtId="0" fontId="4" fillId="6" borderId="23" xfId="0" applyNumberFormat="1" applyFont="1" applyFill="1" applyBorder="1" applyAlignment="1">
      <alignment horizontal="left" vertical="center" wrapText="1"/>
    </xf>
    <xf numFmtId="0" fontId="4" fillId="0" borderId="23" xfId="0" applyNumberFormat="1" applyFont="1" applyBorder="1" applyAlignment="1">
      <alignment horizontal="left" vertical="center" wrapText="1"/>
    </xf>
    <xf numFmtId="0" fontId="4" fillId="4" borderId="1" xfId="0" applyNumberFormat="1" applyFont="1" applyFill="1" applyBorder="1" applyAlignment="1">
      <alignment vertical="center"/>
    </xf>
    <xf numFmtId="0" fontId="4" fillId="0" borderId="6" xfId="0" applyNumberFormat="1" applyFont="1" applyBorder="1" applyAlignment="1">
      <alignment horizontal="center" vertical="center"/>
    </xf>
    <xf numFmtId="0" fontId="4" fillId="0" borderId="8" xfId="0" applyNumberFormat="1" applyFont="1" applyBorder="1" applyAlignment="1">
      <alignment horizontal="left" vertical="center"/>
    </xf>
    <xf numFmtId="0" fontId="4" fillId="0" borderId="7" xfId="0" applyNumberFormat="1" applyFont="1" applyBorder="1" applyAlignment="1">
      <alignment horizontal="center" vertical="center"/>
    </xf>
    <xf numFmtId="41" fontId="4" fillId="5" borderId="7" xfId="1" applyNumberFormat="1" applyFont="1" applyFill="1" applyBorder="1" applyAlignment="1">
      <alignment horizontal="right" vertical="center"/>
    </xf>
    <xf numFmtId="41" fontId="4" fillId="5" borderId="33" xfId="1" applyNumberFormat="1" applyFont="1" applyFill="1" applyBorder="1" applyAlignment="1">
      <alignment horizontal="right" vertical="center"/>
    </xf>
    <xf numFmtId="0" fontId="6" fillId="0" borderId="14" xfId="0" applyNumberFormat="1" applyFont="1" applyBorder="1" applyAlignment="1">
      <alignment horizontal="center" vertical="center"/>
    </xf>
    <xf numFmtId="0" fontId="6" fillId="0" borderId="34" xfId="0" applyNumberFormat="1" applyFont="1" applyBorder="1" applyAlignment="1">
      <alignment horizontal="center" vertical="center"/>
    </xf>
    <xf numFmtId="41" fontId="6" fillId="0" borderId="30" xfId="1" applyNumberFormat="1" applyFont="1" applyBorder="1" applyAlignment="1">
      <alignment horizontal="center" vertical="center" wrapText="1"/>
    </xf>
    <xf numFmtId="41" fontId="4" fillId="0" borderId="35" xfId="1" applyNumberFormat="1" applyFont="1" applyBorder="1" applyAlignment="1">
      <alignment vertical="center"/>
    </xf>
    <xf numFmtId="41" fontId="4" fillId="5" borderId="36" xfId="1" applyNumberFormat="1" applyFont="1" applyFill="1" applyBorder="1" applyAlignment="1">
      <alignment vertical="center" wrapText="1"/>
    </xf>
    <xf numFmtId="41" fontId="4" fillId="5" borderId="37" xfId="1" applyNumberFormat="1" applyFont="1" applyFill="1" applyBorder="1" applyAlignment="1">
      <alignment vertical="center" wrapText="1"/>
    </xf>
    <xf numFmtId="41" fontId="4" fillId="6" borderId="35" xfId="1" applyNumberFormat="1" applyFont="1" applyFill="1" applyBorder="1" applyAlignment="1">
      <alignment vertical="center" wrapText="1"/>
    </xf>
    <xf numFmtId="0" fontId="6" fillId="0" borderId="18" xfId="0" applyNumberFormat="1" applyFont="1" applyBorder="1" applyAlignment="1">
      <alignment horizontal="center" vertical="center"/>
    </xf>
    <xf numFmtId="0" fontId="6" fillId="0" borderId="11" xfId="0" applyNumberFormat="1" applyFont="1" applyBorder="1" applyAlignment="1">
      <alignment horizontal="center" vertical="center"/>
    </xf>
    <xf numFmtId="41" fontId="4" fillId="0" borderId="22" xfId="1" applyNumberFormat="1" applyFont="1" applyBorder="1" applyAlignment="1">
      <alignment horizontal="right" vertical="center"/>
    </xf>
    <xf numFmtId="0" fontId="6" fillId="0" borderId="38" xfId="0" applyNumberFormat="1" applyFont="1" applyBorder="1" applyAlignment="1">
      <alignment horizontal="center" vertical="center"/>
    </xf>
    <xf numFmtId="41" fontId="4" fillId="0" borderId="39" xfId="1" applyNumberFormat="1" applyFont="1" applyBorder="1" applyAlignment="1">
      <alignment horizontal="right" vertical="center"/>
    </xf>
    <xf numFmtId="0" fontId="4" fillId="0" borderId="28" xfId="0" applyNumberFormat="1" applyFont="1" applyBorder="1" applyAlignment="1">
      <alignment horizontal="left" vertical="center" shrinkToFit="1"/>
    </xf>
    <xf numFmtId="41" fontId="4" fillId="0" borderId="40" xfId="1" applyNumberFormat="1" applyFont="1" applyBorder="1" applyAlignment="1">
      <alignment horizontal="right" vertical="center"/>
    </xf>
    <xf numFmtId="0" fontId="4" fillId="0" borderId="11" xfId="0" applyNumberFormat="1" applyFont="1" applyBorder="1" applyAlignment="1">
      <alignment horizontal="center" vertical="center"/>
    </xf>
    <xf numFmtId="0" fontId="4" fillId="0" borderId="41" xfId="0" applyNumberFormat="1" applyFont="1" applyBorder="1" applyAlignment="1">
      <alignment horizontal="center" vertical="center"/>
    </xf>
    <xf numFmtId="0" fontId="4" fillId="0" borderId="30" xfId="0" applyNumberFormat="1" applyFont="1" applyBorder="1" applyAlignment="1">
      <alignment horizontal="center" vertical="center"/>
    </xf>
    <xf numFmtId="41" fontId="4" fillId="0" borderId="4" xfId="1" applyNumberFormat="1" applyFont="1" applyBorder="1" applyAlignment="1">
      <alignment vertical="center"/>
    </xf>
    <xf numFmtId="0" fontId="4" fillId="0" borderId="12" xfId="0" applyNumberFormat="1" applyFont="1" applyBorder="1" applyAlignment="1">
      <alignment horizontal="center" vertical="center"/>
    </xf>
    <xf numFmtId="0" fontId="6" fillId="0" borderId="42" xfId="0" applyNumberFormat="1" applyFont="1" applyBorder="1" applyAlignment="1">
      <alignment horizontal="center" vertical="center"/>
    </xf>
    <xf numFmtId="0" fontId="4" fillId="0" borderId="43" xfId="0" applyNumberFormat="1" applyFont="1" applyBorder="1" applyAlignment="1">
      <alignment horizontal="center" vertical="center"/>
    </xf>
    <xf numFmtId="41" fontId="4" fillId="4" borderId="2" xfId="1" applyNumberFormat="1" applyFont="1" applyFill="1" applyBorder="1" applyAlignment="1">
      <alignment vertical="center"/>
    </xf>
    <xf numFmtId="41" fontId="4" fillId="4" borderId="4" xfId="1" applyNumberFormat="1" applyFont="1" applyFill="1" applyBorder="1" applyAlignment="1">
      <alignment vertical="center"/>
    </xf>
    <xf numFmtId="41" fontId="4" fillId="4" borderId="8" xfId="1" applyNumberFormat="1" applyFont="1" applyFill="1" applyBorder="1" applyAlignment="1">
      <alignment vertical="center"/>
    </xf>
    <xf numFmtId="41" fontId="4" fillId="4" borderId="44" xfId="1" applyNumberFormat="1" applyFont="1" applyFill="1" applyBorder="1" applyAlignment="1">
      <alignment vertical="center"/>
    </xf>
    <xf numFmtId="0" fontId="7" fillId="0" borderId="30" xfId="0" applyNumberFormat="1" applyFont="1" applyBorder="1" applyAlignment="1">
      <alignment vertical="center"/>
    </xf>
    <xf numFmtId="0" fontId="4" fillId="5" borderId="17" xfId="0" applyNumberFormat="1" applyFont="1" applyFill="1" applyBorder="1" applyAlignment="1">
      <alignment vertical="center"/>
    </xf>
    <xf numFmtId="0" fontId="4" fillId="5" borderId="15" xfId="0" applyNumberFormat="1" applyFont="1" applyFill="1" applyBorder="1" applyAlignment="1">
      <alignment horizontal="left" vertical="center"/>
    </xf>
    <xf numFmtId="41" fontId="4" fillId="5" borderId="8" xfId="1" applyNumberFormat="1" applyFont="1" applyFill="1" applyBorder="1" applyAlignment="1">
      <alignment vertical="center" wrapText="1"/>
    </xf>
    <xf numFmtId="41" fontId="4" fillId="5" borderId="44" xfId="1" applyNumberFormat="1" applyFont="1" applyFill="1" applyBorder="1" applyAlignment="1">
      <alignment vertical="center" wrapText="1"/>
    </xf>
    <xf numFmtId="41" fontId="6" fillId="0" borderId="45" xfId="1" applyNumberFormat="1" applyFont="1" applyFill="1" applyBorder="1" applyAlignment="1">
      <alignment vertical="center" wrapText="1"/>
    </xf>
    <xf numFmtId="41" fontId="6" fillId="0" borderId="46" xfId="1" applyNumberFormat="1" applyFont="1" applyFill="1" applyBorder="1" applyAlignment="1">
      <alignment vertical="center" wrapText="1"/>
    </xf>
    <xf numFmtId="41" fontId="6" fillId="0" borderId="45" xfId="1" applyNumberFormat="1" applyFont="1" applyBorder="1" applyAlignment="1">
      <alignment horizontal="right" vertical="center"/>
    </xf>
    <xf numFmtId="41" fontId="6" fillId="0" borderId="47" xfId="1" applyNumberFormat="1" applyFont="1" applyBorder="1" applyAlignment="1">
      <alignment horizontal="right" vertical="center"/>
    </xf>
    <xf numFmtId="0" fontId="4" fillId="0" borderId="19" xfId="0" applyNumberFormat="1" applyFont="1" applyBorder="1" applyAlignment="1">
      <alignment horizontal="center" vertical="center"/>
    </xf>
    <xf numFmtId="0" fontId="4" fillId="0" borderId="28" xfId="0" applyNumberFormat="1" applyFont="1" applyBorder="1" applyAlignment="1">
      <alignment horizontal="left" vertical="center"/>
    </xf>
    <xf numFmtId="0" fontId="6" fillId="5" borderId="52" xfId="0" applyNumberFormat="1" applyFont="1" applyFill="1" applyBorder="1" applyAlignment="1">
      <alignment vertical="center"/>
    </xf>
    <xf numFmtId="0" fontId="4" fillId="5" borderId="51" xfId="0" applyNumberFormat="1" applyFont="1" applyFill="1" applyBorder="1" applyAlignment="1">
      <alignment vertical="center"/>
    </xf>
    <xf numFmtId="41" fontId="4" fillId="4" borderId="22" xfId="1" applyNumberFormat="1" applyFont="1" applyFill="1" applyBorder="1" applyAlignment="1">
      <alignment vertical="center"/>
    </xf>
    <xf numFmtId="41" fontId="4" fillId="0" borderId="22" xfId="1" applyNumberFormat="1" applyFont="1" applyBorder="1" applyAlignment="1">
      <alignment vertical="center"/>
    </xf>
    <xf numFmtId="0" fontId="6" fillId="0" borderId="38" xfId="0" applyNumberFormat="1" applyFont="1" applyFill="1" applyBorder="1" applyAlignment="1">
      <alignment vertical="center" wrapText="1"/>
    </xf>
    <xf numFmtId="0" fontId="4" fillId="0" borderId="53" xfId="0" applyNumberFormat="1" applyFont="1" applyBorder="1" applyAlignment="1">
      <alignment horizontal="center" vertical="center" wrapText="1"/>
    </xf>
    <xf numFmtId="41" fontId="4" fillId="0" borderId="39" xfId="1" applyNumberFormat="1" applyFont="1" applyBorder="1" applyAlignment="1">
      <alignment vertical="center"/>
    </xf>
    <xf numFmtId="0" fontId="6" fillId="0" borderId="54" xfId="0" applyNumberFormat="1" applyFont="1" applyFill="1" applyBorder="1" applyAlignment="1">
      <alignment vertical="center" wrapText="1"/>
    </xf>
    <xf numFmtId="0" fontId="4" fillId="0" borderId="24" xfId="0" applyNumberFormat="1" applyFont="1" applyBorder="1" applyAlignment="1">
      <alignment horizontal="center" vertical="center" wrapText="1"/>
    </xf>
    <xf numFmtId="0" fontId="4" fillId="0" borderId="24" xfId="0" applyNumberFormat="1" applyFont="1" applyBorder="1" applyAlignment="1">
      <alignment horizontal="left" vertical="center" wrapText="1"/>
    </xf>
    <xf numFmtId="41" fontId="4" fillId="0" borderId="24" xfId="1" applyNumberFormat="1" applyFont="1" applyBorder="1" applyAlignment="1">
      <alignment vertical="center"/>
    </xf>
    <xf numFmtId="41" fontId="4" fillId="0" borderId="55" xfId="1" applyNumberFormat="1" applyFont="1" applyBorder="1" applyAlignment="1">
      <alignment vertical="center"/>
    </xf>
    <xf numFmtId="41" fontId="4" fillId="0" borderId="7" xfId="1" applyNumberFormat="1" applyFont="1" applyBorder="1" applyAlignment="1">
      <alignment horizontal="center" vertical="center"/>
    </xf>
    <xf numFmtId="41" fontId="4" fillId="0" borderId="33" xfId="1" applyNumberFormat="1" applyFont="1" applyBorder="1" applyAlignment="1">
      <alignment horizontal="center" vertical="center"/>
    </xf>
    <xf numFmtId="41" fontId="10" fillId="0" borderId="21" xfId="1" applyNumberFormat="1" applyFont="1" applyBorder="1" applyAlignment="1">
      <alignment horizontal="center" vertical="center" wrapText="1"/>
    </xf>
    <xf numFmtId="41" fontId="4" fillId="0" borderId="7" xfId="1" applyNumberFormat="1" applyFont="1" applyBorder="1" applyAlignment="1">
      <alignment vertical="center"/>
    </xf>
    <xf numFmtId="0" fontId="4" fillId="0" borderId="7" xfId="0" applyNumberFormat="1" applyFont="1" applyBorder="1" applyAlignment="1">
      <alignment horizontal="left" vertical="center" wrapText="1"/>
    </xf>
    <xf numFmtId="41" fontId="4" fillId="0" borderId="33" xfId="1" applyNumberFormat="1" applyFont="1" applyBorder="1" applyAlignment="1">
      <alignment vertical="center"/>
    </xf>
    <xf numFmtId="41" fontId="4" fillId="5" borderId="8" xfId="1" applyNumberFormat="1" applyFont="1" applyFill="1" applyBorder="1" applyAlignment="1">
      <alignment horizontal="right" vertical="center"/>
    </xf>
    <xf numFmtId="41" fontId="4" fillId="5" borderId="57" xfId="1" applyNumberFormat="1" applyFont="1" applyFill="1" applyBorder="1" applyAlignment="1">
      <alignment horizontal="right" vertical="center"/>
    </xf>
    <xf numFmtId="41" fontId="6" fillId="0" borderId="59" xfId="1" applyNumberFormat="1" applyFont="1" applyBorder="1" applyAlignment="1">
      <alignment horizontal="center" vertical="center" wrapText="1"/>
    </xf>
    <xf numFmtId="176" fontId="6" fillId="0" borderId="11" xfId="1" applyNumberFormat="1" applyFont="1" applyBorder="1" applyAlignment="1">
      <alignment horizontal="right" vertical="center"/>
    </xf>
    <xf numFmtId="41" fontId="4" fillId="5" borderId="8" xfId="1" applyNumberFormat="1" applyFont="1" applyFill="1" applyBorder="1" applyAlignment="1">
      <alignment vertical="center"/>
    </xf>
    <xf numFmtId="41" fontId="4" fillId="5" borderId="57" xfId="1" applyNumberFormat="1" applyFont="1" applyFill="1" applyBorder="1" applyAlignment="1">
      <alignment vertical="center" wrapText="1"/>
    </xf>
    <xf numFmtId="41" fontId="4" fillId="0" borderId="40" xfId="1" applyNumberFormat="1" applyFont="1" applyBorder="1" applyAlignment="1">
      <alignment vertical="center"/>
    </xf>
    <xf numFmtId="0" fontId="6" fillId="0" borderId="14" xfId="0" applyNumberFormat="1" applyFont="1" applyFill="1" applyBorder="1" applyAlignment="1">
      <alignment horizontal="center" vertical="center"/>
    </xf>
    <xf numFmtId="0" fontId="4" fillId="0" borderId="7" xfId="0" applyNumberFormat="1" applyFont="1" applyFill="1" applyBorder="1" applyAlignment="1">
      <alignment horizontal="center" vertical="center"/>
    </xf>
    <xf numFmtId="0" fontId="6" fillId="0" borderId="16" xfId="0" applyNumberFormat="1" applyFont="1" applyFill="1" applyBorder="1" applyAlignment="1">
      <alignment horizontal="center" vertical="center" wrapText="1"/>
    </xf>
    <xf numFmtId="0" fontId="4" fillId="0" borderId="53" xfId="0" applyNumberFormat="1" applyFont="1" applyFill="1" applyBorder="1" applyAlignment="1">
      <alignment horizontal="center" vertical="center" wrapText="1"/>
    </xf>
    <xf numFmtId="0" fontId="6" fillId="0" borderId="34" xfId="0" applyNumberFormat="1" applyFont="1" applyFill="1" applyBorder="1" applyAlignment="1">
      <alignment vertical="center" wrapText="1"/>
    </xf>
    <xf numFmtId="41" fontId="4" fillId="0" borderId="39" xfId="1" applyNumberFormat="1" applyFont="1" applyBorder="1" applyAlignment="1">
      <alignment vertical="center" wrapText="1"/>
    </xf>
    <xf numFmtId="41" fontId="4" fillId="0" borderId="2" xfId="0" applyNumberFormat="1" applyFont="1" applyBorder="1" applyAlignment="1">
      <alignment horizontal="left" vertical="center"/>
    </xf>
    <xf numFmtId="176" fontId="4" fillId="0" borderId="19" xfId="1" applyNumberFormat="1" applyFont="1" applyBorder="1" applyAlignment="1">
      <alignment horizontal="right" vertical="center"/>
    </xf>
    <xf numFmtId="0" fontId="4" fillId="0" borderId="61" xfId="0" applyNumberFormat="1" applyFont="1" applyBorder="1" applyAlignment="1">
      <alignment horizontal="center" vertical="center"/>
    </xf>
    <xf numFmtId="0" fontId="4" fillId="0" borderId="38" xfId="0" applyNumberFormat="1" applyFont="1" applyBorder="1" applyAlignment="1">
      <alignment horizontal="center" vertical="center"/>
    </xf>
    <xf numFmtId="0" fontId="4" fillId="0" borderId="62" xfId="0" applyNumberFormat="1" applyFont="1" applyBorder="1" applyAlignment="1">
      <alignment horizontal="center" vertical="center"/>
    </xf>
    <xf numFmtId="0" fontId="6" fillId="0" borderId="41" xfId="0" applyNumberFormat="1" applyFont="1" applyBorder="1" applyAlignment="1">
      <alignment horizontal="center" vertical="center"/>
    </xf>
    <xf numFmtId="0" fontId="6" fillId="5" borderId="63" xfId="0" applyNumberFormat="1" applyFont="1" applyFill="1" applyBorder="1" applyAlignment="1">
      <alignment vertical="center"/>
    </xf>
    <xf numFmtId="0" fontId="4" fillId="5" borderId="64" xfId="0" applyNumberFormat="1" applyFont="1" applyFill="1" applyBorder="1" applyAlignment="1">
      <alignment vertical="center"/>
    </xf>
    <xf numFmtId="0" fontId="4" fillId="5" borderId="65" xfId="0" applyNumberFormat="1" applyFont="1" applyFill="1" applyBorder="1" applyAlignment="1">
      <alignment horizontal="left" vertical="center"/>
    </xf>
    <xf numFmtId="41" fontId="4" fillId="5" borderId="66" xfId="1" applyNumberFormat="1" applyFont="1" applyFill="1" applyBorder="1" applyAlignment="1">
      <alignment horizontal="right" vertical="center"/>
    </xf>
    <xf numFmtId="41" fontId="4" fillId="5" borderId="67" xfId="1" applyNumberFormat="1" applyFont="1" applyFill="1" applyBorder="1" applyAlignment="1">
      <alignment horizontal="right" vertical="center"/>
    </xf>
    <xf numFmtId="0" fontId="4" fillId="4" borderId="9" xfId="0" applyNumberFormat="1" applyFont="1" applyFill="1" applyBorder="1" applyAlignment="1">
      <alignment vertical="center"/>
    </xf>
    <xf numFmtId="0" fontId="4" fillId="4" borderId="13" xfId="0" applyNumberFormat="1" applyFont="1" applyFill="1" applyBorder="1" applyAlignment="1">
      <alignment horizontal="left" vertical="center"/>
    </xf>
    <xf numFmtId="41" fontId="4" fillId="4" borderId="6" xfId="1" applyNumberFormat="1" applyFont="1" applyFill="1" applyBorder="1" applyAlignment="1">
      <alignment horizontal="right" vertical="center"/>
    </xf>
    <xf numFmtId="0" fontId="6" fillId="5" borderId="20" xfId="0" applyNumberFormat="1" applyFont="1" applyFill="1" applyBorder="1" applyAlignment="1">
      <alignment vertical="center"/>
    </xf>
    <xf numFmtId="0" fontId="4" fillId="5" borderId="30" xfId="0" applyNumberFormat="1" applyFont="1" applyFill="1" applyBorder="1" applyAlignment="1">
      <alignment vertical="center"/>
    </xf>
    <xf numFmtId="0" fontId="4" fillId="5" borderId="60" xfId="0" applyNumberFormat="1" applyFont="1" applyFill="1" applyBorder="1" applyAlignment="1">
      <alignment horizontal="left" vertical="center"/>
    </xf>
    <xf numFmtId="41" fontId="4" fillId="5" borderId="21" xfId="1" applyNumberFormat="1" applyFont="1" applyFill="1" applyBorder="1" applyAlignment="1">
      <alignment vertical="center"/>
    </xf>
    <xf numFmtId="41" fontId="4" fillId="5" borderId="59" xfId="1" applyNumberFormat="1" applyFont="1" applyFill="1" applyBorder="1" applyAlignment="1">
      <alignment vertical="center" wrapText="1"/>
    </xf>
    <xf numFmtId="0" fontId="4" fillId="5" borderId="56" xfId="0" applyNumberFormat="1" applyFont="1" applyFill="1" applyBorder="1" applyAlignment="1">
      <alignment horizontal="left" vertical="center"/>
    </xf>
    <xf numFmtId="41" fontId="4" fillId="5" borderId="58" xfId="1" applyNumberFormat="1" applyFont="1" applyFill="1" applyBorder="1" applyAlignment="1">
      <alignment vertical="center"/>
    </xf>
    <xf numFmtId="41" fontId="4" fillId="5" borderId="71" xfId="1" applyNumberFormat="1" applyFont="1" applyFill="1" applyBorder="1" applyAlignment="1">
      <alignment vertical="center" wrapText="1"/>
    </xf>
    <xf numFmtId="41" fontId="4" fillId="5" borderId="29" xfId="1" applyNumberFormat="1" applyFont="1" applyFill="1" applyBorder="1" applyAlignment="1">
      <alignment horizontal="right" vertical="center"/>
    </xf>
    <xf numFmtId="41" fontId="4" fillId="5" borderId="72" xfId="1" applyNumberFormat="1" applyFont="1" applyFill="1" applyBorder="1" applyAlignment="1">
      <alignment horizontal="right" vertical="center"/>
    </xf>
    <xf numFmtId="0" fontId="6" fillId="0" borderId="20" xfId="0" applyNumberFormat="1" applyFont="1" applyFill="1" applyBorder="1" applyAlignment="1">
      <alignment vertical="center" wrapText="1"/>
    </xf>
    <xf numFmtId="0" fontId="4" fillId="0" borderId="73" xfId="0" applyNumberFormat="1" applyFont="1" applyBorder="1" applyAlignment="1">
      <alignment horizontal="center" vertical="center" wrapText="1"/>
    </xf>
    <xf numFmtId="0" fontId="4" fillId="0" borderId="28" xfId="0" applyNumberFormat="1" applyFont="1" applyBorder="1" applyAlignment="1">
      <alignment horizontal="left" vertical="center" wrapText="1"/>
    </xf>
    <xf numFmtId="0" fontId="4" fillId="0" borderId="21" xfId="0" applyNumberFormat="1" applyFont="1" applyBorder="1" applyAlignment="1">
      <alignment horizontal="center" vertical="center"/>
    </xf>
    <xf numFmtId="0" fontId="4" fillId="0" borderId="34" xfId="0" applyNumberFormat="1" applyFont="1" applyBorder="1" applyAlignment="1">
      <alignment horizontal="center" vertical="center"/>
    </xf>
    <xf numFmtId="0" fontId="4" fillId="0" borderId="27" xfId="0" applyNumberFormat="1" applyFont="1" applyBorder="1" applyAlignment="1">
      <alignment horizontal="center" vertical="center"/>
    </xf>
    <xf numFmtId="41" fontId="4" fillId="5" borderId="50" xfId="1" applyNumberFormat="1" applyFont="1" applyFill="1" applyBorder="1" applyAlignment="1">
      <alignment horizontal="right" vertical="center"/>
    </xf>
    <xf numFmtId="41" fontId="4" fillId="5" borderId="71" xfId="1" applyNumberFormat="1" applyFont="1" applyFill="1" applyBorder="1" applyAlignment="1">
      <alignment horizontal="right" vertical="center"/>
    </xf>
    <xf numFmtId="41" fontId="4" fillId="0" borderId="24" xfId="1" applyNumberFormat="1" applyFont="1" applyFill="1" applyBorder="1" applyAlignment="1">
      <alignment horizontal="right" vertical="center"/>
    </xf>
    <xf numFmtId="41" fontId="4" fillId="0" borderId="55" xfId="1" applyNumberFormat="1" applyFont="1" applyFill="1" applyBorder="1" applyAlignment="1">
      <alignment horizontal="right" vertical="center"/>
    </xf>
    <xf numFmtId="0" fontId="4" fillId="0" borderId="19" xfId="0" applyNumberFormat="1" applyFont="1" applyFill="1" applyBorder="1" applyAlignment="1">
      <alignment horizontal="left" vertical="center"/>
    </xf>
    <xf numFmtId="41" fontId="4" fillId="0" borderId="7" xfId="1" applyNumberFormat="1" applyFont="1" applyFill="1" applyBorder="1" applyAlignment="1">
      <alignment horizontal="right" vertical="center"/>
    </xf>
    <xf numFmtId="41" fontId="4" fillId="0" borderId="33" xfId="1" applyNumberFormat="1" applyFont="1" applyFill="1" applyBorder="1" applyAlignment="1">
      <alignment horizontal="right" vertical="center"/>
    </xf>
    <xf numFmtId="41" fontId="4" fillId="0" borderId="21" xfId="1" applyNumberFormat="1" applyFont="1" applyFill="1" applyBorder="1" applyAlignment="1">
      <alignment horizontal="right" vertical="center"/>
    </xf>
    <xf numFmtId="41" fontId="4" fillId="0" borderId="59" xfId="1" applyNumberFormat="1" applyFont="1" applyFill="1" applyBorder="1" applyAlignment="1">
      <alignment horizontal="right" vertical="center"/>
    </xf>
    <xf numFmtId="0" fontId="4" fillId="0" borderId="32" xfId="0" applyNumberFormat="1" applyFont="1" applyFill="1" applyBorder="1" applyAlignment="1">
      <alignment horizontal="left" vertical="center"/>
    </xf>
    <xf numFmtId="0" fontId="4" fillId="0" borderId="60" xfId="0" applyNumberFormat="1" applyFont="1" applyFill="1" applyBorder="1" applyAlignment="1">
      <alignment horizontal="left" vertical="center"/>
    </xf>
    <xf numFmtId="41" fontId="4" fillId="0" borderId="68" xfId="1" applyNumberFormat="1" applyFont="1" applyBorder="1" applyAlignment="1">
      <alignment horizontal="right" vertical="center"/>
    </xf>
    <xf numFmtId="41" fontId="4" fillId="0" borderId="21" xfId="1" applyNumberFormat="1" applyFont="1" applyBorder="1" applyAlignment="1">
      <alignment horizontal="center" vertical="center"/>
    </xf>
    <xf numFmtId="41" fontId="4" fillId="0" borderId="59" xfId="1" applyNumberFormat="1" applyFont="1" applyBorder="1" applyAlignment="1">
      <alignment horizontal="center" vertical="center"/>
    </xf>
    <xf numFmtId="0" fontId="6" fillId="0" borderId="74" xfId="0" applyNumberFormat="1" applyFont="1" applyFill="1" applyBorder="1" applyAlignment="1">
      <alignment horizontal="center" vertical="center"/>
    </xf>
    <xf numFmtId="0" fontId="6" fillId="0" borderId="20" xfId="0" applyNumberFormat="1" applyFont="1" applyFill="1" applyBorder="1" applyAlignment="1">
      <alignment horizontal="center" vertical="center"/>
    </xf>
    <xf numFmtId="0" fontId="4" fillId="0" borderId="26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vertical="center"/>
    </xf>
    <xf numFmtId="0" fontId="4" fillId="0" borderId="0" xfId="0" applyNumberFormat="1" applyFont="1" applyFill="1" applyBorder="1" applyAlignment="1">
      <alignment horizontal="center" vertical="center"/>
    </xf>
    <xf numFmtId="0" fontId="4" fillId="0" borderId="30" xfId="0" applyNumberFormat="1" applyFont="1" applyFill="1" applyBorder="1" applyAlignment="1">
      <alignment horizontal="center" vertical="center"/>
    </xf>
    <xf numFmtId="41" fontId="6" fillId="0" borderId="25" xfId="1" applyNumberFormat="1" applyFont="1" applyBorder="1" applyAlignment="1">
      <alignment horizontal="center" vertical="center" wrapText="1"/>
    </xf>
    <xf numFmtId="41" fontId="6" fillId="0" borderId="76" xfId="1" applyNumberFormat="1" applyFont="1" applyBorder="1" applyAlignment="1">
      <alignment horizontal="center" vertical="center" wrapText="1"/>
    </xf>
    <xf numFmtId="41" fontId="6" fillId="0" borderId="29" xfId="4" applyNumberFormat="1" applyFont="1" applyFill="1" applyBorder="1" applyAlignment="1">
      <alignment horizontal="center" vertical="center" shrinkToFit="1"/>
    </xf>
    <xf numFmtId="41" fontId="6" fillId="0" borderId="29" xfId="1" applyNumberFormat="1" applyFont="1" applyBorder="1" applyAlignment="1">
      <alignment horizontal="center" vertical="center" shrinkToFit="1"/>
    </xf>
    <xf numFmtId="41" fontId="4" fillId="5" borderId="66" xfId="1" applyNumberFormat="1" applyFont="1" applyFill="1" applyBorder="1" applyAlignment="1">
      <alignment vertical="center"/>
    </xf>
    <xf numFmtId="41" fontId="4" fillId="5" borderId="67" xfId="1" applyNumberFormat="1" applyFont="1" applyFill="1" applyBorder="1" applyAlignment="1">
      <alignment vertical="center" wrapText="1"/>
    </xf>
    <xf numFmtId="0" fontId="6" fillId="5" borderId="34" xfId="0" applyNumberFormat="1" applyFont="1" applyFill="1" applyBorder="1" applyAlignment="1">
      <alignment vertical="center"/>
    </xf>
    <xf numFmtId="0" fontId="4" fillId="5" borderId="61" xfId="0" applyNumberFormat="1" applyFont="1" applyFill="1" applyBorder="1" applyAlignment="1">
      <alignment vertical="center"/>
    </xf>
    <xf numFmtId="0" fontId="4" fillId="5" borderId="62" xfId="0" applyNumberFormat="1" applyFont="1" applyFill="1" applyBorder="1" applyAlignment="1">
      <alignment horizontal="left" vertical="center"/>
    </xf>
    <xf numFmtId="41" fontId="4" fillId="5" borderId="53" xfId="1" applyNumberFormat="1" applyFont="1" applyFill="1" applyBorder="1" applyAlignment="1">
      <alignment vertical="center"/>
    </xf>
    <xf numFmtId="41" fontId="4" fillId="5" borderId="77" xfId="1" applyNumberFormat="1" applyFont="1" applyFill="1" applyBorder="1" applyAlignment="1">
      <alignment vertical="center" wrapText="1"/>
    </xf>
    <xf numFmtId="0" fontId="8" fillId="0" borderId="20" xfId="0" applyNumberFormat="1" applyFont="1" applyBorder="1" applyAlignment="1">
      <alignment vertical="center"/>
    </xf>
    <xf numFmtId="41" fontId="9" fillId="0" borderId="0" xfId="1" applyNumberFormat="1" applyFont="1" applyBorder="1" applyAlignment="1">
      <alignment horizontal="center" vertical="center"/>
    </xf>
    <xf numFmtId="0" fontId="8" fillId="0" borderId="0" xfId="0" applyNumberFormat="1" applyFont="1" applyBorder="1" applyAlignment="1">
      <alignment horizontal="center" vertical="center"/>
    </xf>
    <xf numFmtId="0" fontId="7" fillId="0" borderId="0" xfId="0" applyNumberFormat="1" applyFont="1" applyBorder="1" applyAlignment="1">
      <alignment horizontal="center" vertical="center"/>
    </xf>
    <xf numFmtId="41" fontId="7" fillId="0" borderId="0" xfId="1" applyNumberFormat="1" applyFont="1" applyBorder="1" applyAlignment="1">
      <alignment horizontal="center" vertical="center"/>
    </xf>
    <xf numFmtId="41" fontId="5" fillId="0" borderId="49" xfId="1" applyNumberFormat="1" applyFont="1" applyBorder="1" applyAlignment="1">
      <alignment horizontal="right" vertical="center"/>
    </xf>
    <xf numFmtId="0" fontId="18" fillId="0" borderId="30" xfId="0" applyFont="1" applyBorder="1" applyAlignment="1">
      <alignment vertical="center"/>
    </xf>
    <xf numFmtId="0" fontId="19" fillId="0" borderId="30" xfId="0" applyFont="1" applyBorder="1" applyAlignment="1">
      <alignment vertical="center"/>
    </xf>
    <xf numFmtId="41" fontId="20" fillId="0" borderId="30" xfId="1" applyFont="1" applyBorder="1" applyAlignment="1">
      <alignment vertical="center"/>
    </xf>
    <xf numFmtId="41" fontId="20" fillId="0" borderId="0" xfId="1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41" fontId="19" fillId="0" borderId="0" xfId="1" applyFont="1" applyAlignment="1">
      <alignment horizontal="center" vertical="center"/>
    </xf>
    <xf numFmtId="41" fontId="15" fillId="0" borderId="0" xfId="1" applyFont="1" applyAlignment="1">
      <alignment horizontal="right" vertical="center"/>
    </xf>
    <xf numFmtId="0" fontId="21" fillId="0" borderId="24" xfId="0" applyFont="1" applyBorder="1" applyAlignment="1">
      <alignment horizontal="center" vertical="center" wrapText="1"/>
    </xf>
    <xf numFmtId="176" fontId="21" fillId="0" borderId="24" xfId="0" applyNumberFormat="1" applyFont="1" applyBorder="1" applyAlignment="1">
      <alignment horizontal="center" vertical="center" shrinkToFit="1"/>
    </xf>
    <xf numFmtId="41" fontId="21" fillId="0" borderId="26" xfId="1" applyFont="1" applyBorder="1" applyAlignment="1">
      <alignment horizontal="center" vertical="center" wrapText="1"/>
    </xf>
    <xf numFmtId="41" fontId="21" fillId="0" borderId="55" xfId="1" applyFont="1" applyBorder="1" applyAlignment="1">
      <alignment horizontal="center" vertical="center" wrapText="1"/>
    </xf>
    <xf numFmtId="0" fontId="16" fillId="5" borderId="18" xfId="0" applyFont="1" applyFill="1" applyBorder="1" applyAlignment="1">
      <alignment horizontal="center" vertical="center"/>
    </xf>
    <xf numFmtId="0" fontId="16" fillId="4" borderId="6" xfId="0" applyFont="1" applyFill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41" fontId="21" fillId="0" borderId="21" xfId="1" applyFont="1" applyBorder="1" applyAlignment="1">
      <alignment horizontal="center" vertical="center" wrapText="1"/>
    </xf>
    <xf numFmtId="41" fontId="16" fillId="0" borderId="30" xfId="1" applyFont="1" applyBorder="1" applyAlignment="1">
      <alignment horizontal="center" vertical="center" wrapText="1"/>
    </xf>
    <xf numFmtId="41" fontId="16" fillId="0" borderId="59" xfId="1" applyFont="1" applyBorder="1" applyAlignment="1">
      <alignment horizontal="center" vertical="center" wrapText="1"/>
    </xf>
    <xf numFmtId="41" fontId="16" fillId="0" borderId="45" xfId="1" applyFont="1" applyFill="1" applyBorder="1" applyAlignment="1">
      <alignment vertical="center" wrapText="1"/>
    </xf>
    <xf numFmtId="41" fontId="16" fillId="0" borderId="46" xfId="1" applyFont="1" applyFill="1" applyBorder="1" applyAlignment="1">
      <alignment vertical="center" wrapText="1"/>
    </xf>
    <xf numFmtId="41" fontId="16" fillId="0" borderId="45" xfId="1" applyFont="1" applyBorder="1" applyAlignment="1">
      <alignment horizontal="right" vertical="center"/>
    </xf>
    <xf numFmtId="41" fontId="16" fillId="0" borderId="47" xfId="1" applyFont="1" applyBorder="1" applyAlignment="1">
      <alignment horizontal="right" vertical="center"/>
    </xf>
    <xf numFmtId="0" fontId="16" fillId="5" borderId="16" xfId="0" applyFont="1" applyFill="1" applyBorder="1" applyAlignment="1">
      <alignment vertical="center"/>
    </xf>
    <xf numFmtId="0" fontId="14" fillId="5" borderId="17" xfId="0" applyFont="1" applyFill="1" applyBorder="1" applyAlignment="1">
      <alignment vertical="center"/>
    </xf>
    <xf numFmtId="0" fontId="14" fillId="5" borderId="15" xfId="0" applyFont="1" applyFill="1" applyBorder="1" applyAlignment="1">
      <alignment horizontal="left" vertical="center"/>
    </xf>
    <xf numFmtId="41" fontId="14" fillId="5" borderId="8" xfId="1" applyFont="1" applyFill="1" applyBorder="1" applyAlignment="1">
      <alignment vertical="center" wrapText="1"/>
    </xf>
    <xf numFmtId="41" fontId="14" fillId="5" borderId="44" xfId="1" applyFont="1" applyFill="1" applyBorder="1" applyAlignment="1">
      <alignment vertical="center" wrapText="1"/>
    </xf>
    <xf numFmtId="41" fontId="14" fillId="5" borderId="7" xfId="1" applyFont="1" applyFill="1" applyBorder="1" applyAlignment="1">
      <alignment horizontal="right" vertical="center"/>
    </xf>
    <xf numFmtId="41" fontId="14" fillId="5" borderId="33" xfId="1" applyFont="1" applyFill="1" applyBorder="1" applyAlignment="1">
      <alignment horizontal="right" vertical="center"/>
    </xf>
    <xf numFmtId="0" fontId="16" fillId="5" borderId="10" xfId="0" applyFont="1" applyFill="1" applyBorder="1" applyAlignment="1">
      <alignment vertical="center"/>
    </xf>
    <xf numFmtId="0" fontId="14" fillId="5" borderId="25" xfId="0" applyFont="1" applyFill="1" applyBorder="1" applyAlignment="1">
      <alignment vertical="center"/>
    </xf>
    <xf numFmtId="0" fontId="14" fillId="5" borderId="31" xfId="0" applyFont="1" applyFill="1" applyBorder="1" applyAlignment="1">
      <alignment horizontal="left" vertical="center"/>
    </xf>
    <xf numFmtId="41" fontId="14" fillId="5" borderId="29" xfId="1" applyFont="1" applyFill="1" applyBorder="1" applyAlignment="1">
      <alignment vertical="center" wrapText="1"/>
    </xf>
    <xf numFmtId="41" fontId="14" fillId="5" borderId="36" xfId="1" applyFont="1" applyFill="1" applyBorder="1" applyAlignment="1">
      <alignment vertical="center" wrapText="1"/>
    </xf>
    <xf numFmtId="0" fontId="16" fillId="0" borderId="18" xfId="0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vertical="center"/>
    </xf>
    <xf numFmtId="0" fontId="14" fillId="4" borderId="5" xfId="0" applyFont="1" applyFill="1" applyBorder="1" applyAlignment="1">
      <alignment horizontal="left" vertical="center"/>
    </xf>
    <xf numFmtId="41" fontId="14" fillId="4" borderId="2" xfId="1" applyFont="1" applyFill="1" applyBorder="1" applyAlignment="1">
      <alignment horizontal="right" vertical="center"/>
    </xf>
    <xf numFmtId="41" fontId="14" fillId="4" borderId="22" xfId="1" applyFont="1" applyFill="1" applyBorder="1" applyAlignment="1">
      <alignment horizontal="right" vertical="center"/>
    </xf>
    <xf numFmtId="0" fontId="14" fillId="5" borderId="26" xfId="0" applyFont="1" applyFill="1" applyBorder="1" applyAlignment="1">
      <alignment vertical="center"/>
    </xf>
    <xf numFmtId="0" fontId="14" fillId="5" borderId="32" xfId="0" applyFont="1" applyFill="1" applyBorder="1" applyAlignment="1">
      <alignment horizontal="left" vertical="center"/>
    </xf>
    <xf numFmtId="41" fontId="14" fillId="5" borderId="24" xfId="1" applyFont="1" applyFill="1" applyBorder="1" applyAlignment="1">
      <alignment vertical="center"/>
    </xf>
    <xf numFmtId="41" fontId="14" fillId="5" borderId="37" xfId="1" applyFont="1" applyFill="1" applyBorder="1" applyAlignment="1">
      <alignment vertical="center" wrapText="1"/>
    </xf>
    <xf numFmtId="0" fontId="16" fillId="0" borderId="11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/>
    </xf>
    <xf numFmtId="41" fontId="14" fillId="0" borderId="2" xfId="1" applyFont="1" applyBorder="1" applyAlignment="1">
      <alignment vertical="center"/>
    </xf>
    <xf numFmtId="41" fontId="14" fillId="0" borderId="4" xfId="1" applyFont="1" applyBorder="1" applyAlignment="1">
      <alignment vertical="center"/>
    </xf>
    <xf numFmtId="0" fontId="14" fillId="4" borderId="9" xfId="0" applyFont="1" applyFill="1" applyBorder="1" applyAlignment="1">
      <alignment vertical="center"/>
    </xf>
    <xf numFmtId="0" fontId="14" fillId="4" borderId="13" xfId="0" applyFont="1" applyFill="1" applyBorder="1" applyAlignment="1">
      <alignment horizontal="left" vertical="center"/>
    </xf>
    <xf numFmtId="41" fontId="14" fillId="4" borderId="6" xfId="1" applyFont="1" applyFill="1" applyBorder="1" applyAlignment="1">
      <alignment horizontal="right" vertical="center"/>
    </xf>
    <xf numFmtId="41" fontId="14" fillId="4" borderId="68" xfId="1" applyFont="1" applyFill="1" applyBorder="1" applyAlignment="1">
      <alignment horizontal="right" vertical="center"/>
    </xf>
    <xf numFmtId="0" fontId="16" fillId="0" borderId="14" xfId="0" applyFont="1" applyFill="1" applyBorder="1" applyAlignment="1">
      <alignment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left" vertical="center" wrapText="1"/>
    </xf>
    <xf numFmtId="0" fontId="16" fillId="5" borderId="63" xfId="0" applyFont="1" applyFill="1" applyBorder="1" applyAlignment="1">
      <alignment vertical="center"/>
    </xf>
    <xf numFmtId="0" fontId="14" fillId="5" borderId="64" xfId="0" applyFont="1" applyFill="1" applyBorder="1" applyAlignment="1">
      <alignment vertical="center"/>
    </xf>
    <xf numFmtId="0" fontId="14" fillId="5" borderId="65" xfId="0" applyFont="1" applyFill="1" applyBorder="1" applyAlignment="1">
      <alignment horizontal="left" vertical="center"/>
    </xf>
    <xf numFmtId="41" fontId="14" fillId="5" borderId="66" xfId="1" applyFont="1" applyFill="1" applyBorder="1" applyAlignment="1">
      <alignment horizontal="right" vertical="center"/>
    </xf>
    <xf numFmtId="41" fontId="14" fillId="5" borderId="67" xfId="1" applyFont="1" applyFill="1" applyBorder="1" applyAlignment="1">
      <alignment horizontal="right" vertical="center"/>
    </xf>
    <xf numFmtId="0" fontId="16" fillId="0" borderId="14" xfId="0" applyFont="1" applyFill="1" applyBorder="1" applyAlignment="1">
      <alignment horizontal="center" vertical="center"/>
    </xf>
    <xf numFmtId="0" fontId="14" fillId="0" borderId="7" xfId="0" applyFont="1" applyFill="1" applyBorder="1" applyAlignment="1">
      <alignment horizontal="center" vertical="center"/>
    </xf>
    <xf numFmtId="41" fontId="14" fillId="5" borderId="57" xfId="1" applyFont="1" applyFill="1" applyBorder="1" applyAlignment="1">
      <alignment horizontal="right" vertical="center"/>
    </xf>
    <xf numFmtId="0" fontId="16" fillId="0" borderId="16" xfId="0" applyFont="1" applyFill="1" applyBorder="1" applyAlignment="1">
      <alignment horizontal="center" vertical="center" wrapText="1"/>
    </xf>
    <xf numFmtId="0" fontId="14" fillId="0" borderId="53" xfId="0" applyFont="1" applyFill="1" applyBorder="1" applyAlignment="1">
      <alignment horizontal="center" vertical="center" wrapText="1"/>
    </xf>
    <xf numFmtId="0" fontId="14" fillId="7" borderId="23" xfId="0" applyFont="1" applyFill="1" applyBorder="1" applyAlignment="1">
      <alignment horizontal="left" vertical="center" wrapText="1"/>
    </xf>
    <xf numFmtId="41" fontId="14" fillId="7" borderId="35" xfId="1" applyFont="1" applyFill="1" applyBorder="1" applyAlignment="1">
      <alignment vertical="center" wrapText="1"/>
    </xf>
    <xf numFmtId="41" fontId="14" fillId="5" borderId="29" xfId="1" applyFont="1" applyFill="1" applyBorder="1" applyAlignment="1">
      <alignment vertical="center"/>
    </xf>
    <xf numFmtId="0" fontId="14" fillId="0" borderId="12" xfId="0" applyFont="1" applyBorder="1" applyAlignment="1">
      <alignment horizontal="center" vertical="center"/>
    </xf>
    <xf numFmtId="0" fontId="14" fillId="0" borderId="27" xfId="0" applyFont="1" applyBorder="1" applyAlignment="1">
      <alignment horizontal="center" vertical="center" wrapText="1"/>
    </xf>
    <xf numFmtId="0" fontId="14" fillId="0" borderId="23" xfId="0" applyFont="1" applyBorder="1" applyAlignment="1">
      <alignment horizontal="left" vertical="center" wrapText="1"/>
    </xf>
    <xf numFmtId="41" fontId="14" fillId="0" borderId="23" xfId="1" applyFont="1" applyBorder="1" applyAlignment="1">
      <alignment vertical="center"/>
    </xf>
    <xf numFmtId="0" fontId="16" fillId="0" borderId="74" xfId="0" applyFont="1" applyFill="1" applyBorder="1" applyAlignment="1">
      <alignment horizontal="center" vertical="center"/>
    </xf>
    <xf numFmtId="0" fontId="14" fillId="0" borderId="26" xfId="0" applyFont="1" applyFill="1" applyBorder="1" applyAlignment="1">
      <alignment horizontal="center" vertical="center"/>
    </xf>
    <xf numFmtId="0" fontId="14" fillId="0" borderId="32" xfId="0" applyFont="1" applyFill="1" applyBorder="1" applyAlignment="1">
      <alignment horizontal="left" vertical="center"/>
    </xf>
    <xf numFmtId="41" fontId="14" fillId="0" borderId="24" xfId="1" applyFont="1" applyFill="1" applyBorder="1" applyAlignment="1">
      <alignment horizontal="right" vertical="center"/>
    </xf>
    <xf numFmtId="41" fontId="14" fillId="0" borderId="55" xfId="1" applyFont="1" applyFill="1" applyBorder="1" applyAlignment="1">
      <alignment horizontal="right" vertical="center"/>
    </xf>
    <xf numFmtId="41" fontId="14" fillId="5" borderId="8" xfId="1" applyFont="1" applyFill="1" applyBorder="1" applyAlignment="1">
      <alignment vertical="center"/>
    </xf>
    <xf numFmtId="41" fontId="14" fillId="5" borderId="57" xfId="1" applyFont="1" applyFill="1" applyBorder="1" applyAlignment="1">
      <alignment vertical="center" wrapText="1"/>
    </xf>
    <xf numFmtId="0" fontId="14" fillId="0" borderId="0" xfId="0" applyFont="1" applyFill="1" applyBorder="1" applyAlignment="1">
      <alignment vertical="center"/>
    </xf>
    <xf numFmtId="0" fontId="14" fillId="0" borderId="19" xfId="0" applyFont="1" applyFill="1" applyBorder="1" applyAlignment="1">
      <alignment horizontal="left" vertical="center"/>
    </xf>
    <xf numFmtId="41" fontId="14" fillId="0" borderId="7" xfId="1" applyFont="1" applyFill="1" applyBorder="1" applyAlignment="1">
      <alignment horizontal="right" vertical="center"/>
    </xf>
    <xf numFmtId="41" fontId="14" fillId="0" borderId="33" xfId="1" applyFont="1" applyFill="1" applyBorder="1" applyAlignment="1">
      <alignment horizontal="right" vertical="center"/>
    </xf>
    <xf numFmtId="0" fontId="14" fillId="0" borderId="0" xfId="0" applyFont="1" applyFill="1" applyBorder="1" applyAlignment="1">
      <alignment horizontal="center" vertical="center"/>
    </xf>
    <xf numFmtId="0" fontId="16" fillId="5" borderId="20" xfId="0" applyFont="1" applyFill="1" applyBorder="1" applyAlignment="1">
      <alignment vertical="center"/>
    </xf>
    <xf numFmtId="0" fontId="14" fillId="5" borderId="30" xfId="0" applyFont="1" applyFill="1" applyBorder="1" applyAlignment="1">
      <alignment vertical="center"/>
    </xf>
    <xf numFmtId="0" fontId="14" fillId="5" borderId="60" xfId="0" applyFont="1" applyFill="1" applyBorder="1" applyAlignment="1">
      <alignment horizontal="left" vertical="center"/>
    </xf>
    <xf numFmtId="41" fontId="14" fillId="5" borderId="21" xfId="1" applyFont="1" applyFill="1" applyBorder="1" applyAlignment="1">
      <alignment vertical="center"/>
    </xf>
    <xf numFmtId="0" fontId="16" fillId="0" borderId="20" xfId="0" applyFont="1" applyFill="1" applyBorder="1" applyAlignment="1">
      <alignment horizontal="center" vertical="center"/>
    </xf>
    <xf numFmtId="0" fontId="14" fillId="0" borderId="30" xfId="0" applyFont="1" applyFill="1" applyBorder="1" applyAlignment="1">
      <alignment horizontal="center" vertical="center"/>
    </xf>
    <xf numFmtId="0" fontId="14" fillId="0" borderId="60" xfId="0" applyFont="1" applyFill="1" applyBorder="1" applyAlignment="1">
      <alignment horizontal="left" vertical="center"/>
    </xf>
    <xf numFmtId="41" fontId="14" fillId="0" borderId="21" xfId="1" applyFont="1" applyFill="1" applyBorder="1" applyAlignment="1">
      <alignment horizontal="right" vertical="center"/>
    </xf>
    <xf numFmtId="41" fontId="14" fillId="0" borderId="59" xfId="1" applyFont="1" applyFill="1" applyBorder="1" applyAlignment="1">
      <alignment horizontal="right" vertical="center"/>
    </xf>
    <xf numFmtId="0" fontId="16" fillId="0" borderId="24" xfId="0" applyFont="1" applyBorder="1" applyAlignment="1">
      <alignment horizontal="center" vertical="center"/>
    </xf>
    <xf numFmtId="176" fontId="16" fillId="0" borderId="24" xfId="0" applyNumberFormat="1" applyFont="1" applyBorder="1" applyAlignment="1">
      <alignment horizontal="center" vertical="center" shrinkToFit="1"/>
    </xf>
    <xf numFmtId="41" fontId="16" fillId="0" borderId="0" xfId="1" applyFont="1" applyBorder="1" applyAlignment="1">
      <alignment horizontal="center" vertical="center"/>
    </xf>
    <xf numFmtId="41" fontId="16" fillId="0" borderId="33" xfId="1" applyFont="1" applyBorder="1" applyAlignment="1">
      <alignment horizontal="center" vertical="center"/>
    </xf>
    <xf numFmtId="0" fontId="16" fillId="5" borderId="78" xfId="0" applyFont="1" applyFill="1" applyBorder="1" applyAlignment="1">
      <alignment horizontal="center" vertical="center"/>
    </xf>
    <xf numFmtId="0" fontId="16" fillId="4" borderId="28" xfId="0" applyFont="1" applyFill="1" applyBorder="1" applyAlignment="1">
      <alignment horizontal="center" vertical="center"/>
    </xf>
    <xf numFmtId="0" fontId="16" fillId="0" borderId="75" xfId="0" applyFont="1" applyBorder="1" applyAlignment="1">
      <alignment horizontal="center" vertical="center"/>
    </xf>
    <xf numFmtId="0" fontId="16" fillId="0" borderId="21" xfId="0" applyFont="1" applyBorder="1" applyAlignment="1">
      <alignment horizontal="center" vertical="center"/>
    </xf>
    <xf numFmtId="176" fontId="16" fillId="0" borderId="21" xfId="0" applyNumberFormat="1" applyFont="1" applyBorder="1" applyAlignment="1">
      <alignment horizontal="center" vertical="center"/>
    </xf>
    <xf numFmtId="41" fontId="16" fillId="0" borderId="30" xfId="1" applyFont="1" applyBorder="1" applyAlignment="1">
      <alignment horizontal="center" vertical="center"/>
    </xf>
    <xf numFmtId="41" fontId="16" fillId="0" borderId="21" xfId="1" applyFont="1" applyBorder="1" applyAlignment="1">
      <alignment horizontal="center" vertical="center"/>
    </xf>
    <xf numFmtId="41" fontId="16" fillId="0" borderId="59" xfId="1" applyFont="1" applyBorder="1" applyAlignment="1">
      <alignment horizontal="center" vertical="center"/>
    </xf>
    <xf numFmtId="41" fontId="16" fillId="0" borderId="45" xfId="1" applyFont="1" applyFill="1" applyBorder="1" applyAlignment="1">
      <alignment vertical="center"/>
    </xf>
    <xf numFmtId="41" fontId="16" fillId="0" borderId="46" xfId="1" applyFont="1" applyFill="1" applyBorder="1" applyAlignment="1">
      <alignment vertical="center"/>
    </xf>
    <xf numFmtId="41" fontId="16" fillId="0" borderId="47" xfId="1" applyFont="1" applyFill="1" applyBorder="1" applyAlignment="1">
      <alignment vertical="center"/>
    </xf>
    <xf numFmtId="41" fontId="14" fillId="5" borderId="37" xfId="1" applyFont="1" applyFill="1" applyBorder="1" applyAlignment="1">
      <alignment vertical="center"/>
    </xf>
    <xf numFmtId="41" fontId="14" fillId="5" borderId="24" xfId="1" applyFont="1" applyFill="1" applyBorder="1" applyAlignment="1">
      <alignment horizontal="right" vertical="center"/>
    </xf>
    <xf numFmtId="41" fontId="14" fillId="5" borderId="72" xfId="1" applyFont="1" applyFill="1" applyBorder="1" applyAlignment="1">
      <alignment vertical="center"/>
    </xf>
    <xf numFmtId="0" fontId="14" fillId="4" borderId="8" xfId="0" applyFont="1" applyFill="1" applyBorder="1" applyAlignment="1">
      <alignment vertical="center"/>
    </xf>
    <xf numFmtId="0" fontId="14" fillId="4" borderId="8" xfId="0" applyFont="1" applyFill="1" applyBorder="1" applyAlignment="1">
      <alignment horizontal="left" vertical="center"/>
    </xf>
    <xf numFmtId="41" fontId="14" fillId="4" borderId="8" xfId="1" applyFont="1" applyFill="1" applyBorder="1" applyAlignment="1">
      <alignment vertical="center"/>
    </xf>
    <xf numFmtId="41" fontId="14" fillId="4" borderId="4" xfId="1" applyFont="1" applyFill="1" applyBorder="1" applyAlignment="1">
      <alignment vertical="center"/>
    </xf>
    <xf numFmtId="0" fontId="16" fillId="0" borderId="18" xfId="0" applyFont="1" applyBorder="1" applyAlignment="1">
      <alignment horizontal="center" vertical="center"/>
    </xf>
    <xf numFmtId="41" fontId="14" fillId="4" borderId="22" xfId="1" applyFont="1" applyFill="1" applyBorder="1" applyAlignment="1">
      <alignment vertical="center"/>
    </xf>
    <xf numFmtId="0" fontId="14" fillId="0" borderId="5" xfId="0" applyFont="1" applyBorder="1" applyAlignment="1">
      <alignment horizontal="left" vertical="center"/>
    </xf>
    <xf numFmtId="41" fontId="14" fillId="0" borderId="5" xfId="0" applyNumberFormat="1" applyFont="1" applyBorder="1" applyAlignment="1">
      <alignment horizontal="left" vertical="center"/>
    </xf>
    <xf numFmtId="41" fontId="14" fillId="0" borderId="22" xfId="1" applyFont="1" applyBorder="1" applyAlignment="1">
      <alignment vertical="center"/>
    </xf>
    <xf numFmtId="0" fontId="16" fillId="0" borderId="34" xfId="0" applyFont="1" applyBorder="1" applyAlignment="1">
      <alignment horizontal="center" vertical="center"/>
    </xf>
    <xf numFmtId="0" fontId="14" fillId="0" borderId="53" xfId="0" applyFont="1" applyBorder="1" applyAlignment="1">
      <alignment horizontal="center" vertical="center"/>
    </xf>
    <xf numFmtId="0" fontId="14" fillId="0" borderId="23" xfId="0" applyFont="1" applyBorder="1" applyAlignment="1">
      <alignment horizontal="left" vertical="center"/>
    </xf>
    <xf numFmtId="0" fontId="14" fillId="0" borderId="7" xfId="0" applyFont="1" applyBorder="1" applyAlignment="1">
      <alignment horizontal="center" vertical="center"/>
    </xf>
    <xf numFmtId="41" fontId="14" fillId="5" borderId="36" xfId="1" applyFont="1" applyFill="1" applyBorder="1" applyAlignment="1">
      <alignment vertical="center"/>
    </xf>
    <xf numFmtId="0" fontId="14" fillId="4" borderId="2" xfId="0" applyFont="1" applyFill="1" applyBorder="1" applyAlignment="1">
      <alignment vertical="center"/>
    </xf>
    <xf numFmtId="0" fontId="14" fillId="4" borderId="2" xfId="0" applyFont="1" applyFill="1" applyBorder="1" applyAlignment="1">
      <alignment horizontal="left" vertical="center"/>
    </xf>
    <xf numFmtId="41" fontId="14" fillId="4" borderId="2" xfId="1" applyFont="1" applyFill="1" applyBorder="1" applyAlignment="1">
      <alignment vertical="center"/>
    </xf>
    <xf numFmtId="0" fontId="14" fillId="0" borderId="14" xfId="0" applyFont="1" applyBorder="1" applyAlignment="1">
      <alignment horizontal="center" vertical="center"/>
    </xf>
    <xf numFmtId="41" fontId="14" fillId="0" borderId="2" xfId="0" applyNumberFormat="1" applyFont="1" applyBorder="1" applyAlignment="1">
      <alignment horizontal="left" vertical="center"/>
    </xf>
    <xf numFmtId="0" fontId="16" fillId="0" borderId="38" xfId="0" applyFont="1" applyBorder="1" applyAlignment="1">
      <alignment horizontal="center" vertical="center"/>
    </xf>
    <xf numFmtId="0" fontId="14" fillId="0" borderId="23" xfId="0" applyFont="1" applyBorder="1" applyAlignment="1">
      <alignment horizontal="center" vertical="center"/>
    </xf>
    <xf numFmtId="41" fontId="14" fillId="0" borderId="35" xfId="1" applyFont="1" applyBorder="1" applyAlignment="1">
      <alignment vertical="center"/>
    </xf>
    <xf numFmtId="0" fontId="22" fillId="0" borderId="14" xfId="0" applyFont="1" applyBorder="1" applyAlignment="1">
      <alignment horizontal="center" vertical="center"/>
    </xf>
    <xf numFmtId="0" fontId="22" fillId="0" borderId="7" xfId="0" applyFont="1" applyBorder="1" applyAlignment="1">
      <alignment horizontal="center" vertical="center"/>
    </xf>
    <xf numFmtId="41" fontId="14" fillId="4" borderId="57" xfId="1" applyFont="1" applyFill="1" applyBorder="1" applyAlignment="1">
      <alignment vertical="center"/>
    </xf>
    <xf numFmtId="0" fontId="14" fillId="4" borderId="4" xfId="0" applyFont="1" applyFill="1" applyBorder="1" applyAlignment="1">
      <alignment vertical="center"/>
    </xf>
    <xf numFmtId="41" fontId="14" fillId="0" borderId="2" xfId="1" applyFont="1" applyBorder="1" applyAlignment="1">
      <alignment horizontal="left" vertical="center"/>
    </xf>
    <xf numFmtId="41" fontId="14" fillId="7" borderId="23" xfId="1" applyFont="1" applyFill="1" applyBorder="1" applyAlignment="1">
      <alignment vertical="center"/>
    </xf>
    <xf numFmtId="41" fontId="14" fillId="7" borderId="35" xfId="1" applyFont="1" applyFill="1" applyBorder="1" applyAlignment="1">
      <alignment vertical="center"/>
    </xf>
    <xf numFmtId="0" fontId="16" fillId="0" borderId="34" xfId="0" applyFont="1" applyFill="1" applyBorder="1" applyAlignment="1">
      <alignment vertical="center"/>
    </xf>
    <xf numFmtId="0" fontId="14" fillId="0" borderId="27" xfId="0" applyFont="1" applyFill="1" applyBorder="1" applyAlignment="1">
      <alignment vertical="center"/>
    </xf>
    <xf numFmtId="0" fontId="14" fillId="0" borderId="82" xfId="0" applyFont="1" applyFill="1" applyBorder="1" applyAlignment="1">
      <alignment horizontal="left" vertical="center"/>
    </xf>
    <xf numFmtId="41" fontId="14" fillId="0" borderId="23" xfId="1" applyFont="1" applyFill="1" applyBorder="1" applyAlignment="1">
      <alignment horizontal="right" vertical="center"/>
    </xf>
    <xf numFmtId="41" fontId="14" fillId="0" borderId="39" xfId="1" applyFont="1" applyFill="1" applyBorder="1" applyAlignment="1">
      <alignment vertical="center"/>
    </xf>
    <xf numFmtId="41" fontId="14" fillId="5" borderId="29" xfId="1" applyFont="1" applyFill="1" applyBorder="1" applyAlignment="1">
      <alignment horizontal="right" vertical="center"/>
    </xf>
    <xf numFmtId="0" fontId="16" fillId="0" borderId="34" xfId="0" applyFont="1" applyFill="1" applyBorder="1" applyAlignment="1">
      <alignment vertical="center" wrapText="1"/>
    </xf>
    <xf numFmtId="41" fontId="14" fillId="5" borderId="44" xfId="1" applyFont="1" applyFill="1" applyBorder="1" applyAlignment="1">
      <alignment vertical="center"/>
    </xf>
    <xf numFmtId="41" fontId="14" fillId="0" borderId="2" xfId="1" applyFont="1" applyBorder="1" applyAlignment="1">
      <alignment horizontal="right" vertical="center"/>
    </xf>
    <xf numFmtId="0" fontId="16" fillId="0" borderId="42" xfId="0" applyFont="1" applyBorder="1" applyAlignment="1">
      <alignment horizontal="center" vertical="center"/>
    </xf>
    <xf numFmtId="0" fontId="16" fillId="0" borderId="14" xfId="0" applyFont="1" applyFill="1" applyBorder="1" applyAlignment="1">
      <alignment vertical="center"/>
    </xf>
    <xf numFmtId="0" fontId="14" fillId="0" borderId="7" xfId="0" applyFont="1" applyFill="1" applyBorder="1" applyAlignment="1">
      <alignment vertical="center"/>
    </xf>
    <xf numFmtId="0" fontId="14" fillId="0" borderId="43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shrinkToFit="1"/>
    </xf>
    <xf numFmtId="0" fontId="16" fillId="0" borderId="20" xfId="0" applyFont="1" applyFill="1" applyBorder="1" applyAlignment="1">
      <alignment vertical="center" wrapText="1"/>
    </xf>
    <xf numFmtId="0" fontId="14" fillId="0" borderId="73" xfId="0" applyFont="1" applyBorder="1" applyAlignment="1">
      <alignment horizontal="center" vertical="center" wrapText="1"/>
    </xf>
    <xf numFmtId="0" fontId="14" fillId="0" borderId="28" xfId="0" applyFont="1" applyBorder="1" applyAlignment="1">
      <alignment horizontal="left" vertical="center" wrapText="1"/>
    </xf>
    <xf numFmtId="41" fontId="14" fillId="0" borderId="28" xfId="1" applyFont="1" applyBorder="1" applyAlignment="1">
      <alignment vertical="center"/>
    </xf>
    <xf numFmtId="41" fontId="14" fillId="0" borderId="40" xfId="1" applyFont="1" applyBorder="1" applyAlignment="1">
      <alignment vertical="center"/>
    </xf>
    <xf numFmtId="0" fontId="14" fillId="0" borderId="20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14" fillId="0" borderId="28" xfId="0" applyFont="1" applyBorder="1" applyAlignment="1">
      <alignment horizontal="left" vertical="center"/>
    </xf>
    <xf numFmtId="41" fontId="14" fillId="0" borderId="28" xfId="1" applyFont="1" applyBorder="1" applyAlignment="1">
      <alignment horizontal="right" vertical="center"/>
    </xf>
    <xf numFmtId="0" fontId="16" fillId="5" borderId="52" xfId="0" applyFont="1" applyFill="1" applyBorder="1" applyAlignment="1">
      <alignment vertical="center"/>
    </xf>
    <xf numFmtId="0" fontId="14" fillId="5" borderId="51" xfId="0" applyFont="1" applyFill="1" applyBorder="1" applyAlignment="1">
      <alignment vertical="center"/>
    </xf>
    <xf numFmtId="0" fontId="14" fillId="5" borderId="56" xfId="0" applyFont="1" applyFill="1" applyBorder="1" applyAlignment="1">
      <alignment horizontal="left" vertical="center"/>
    </xf>
    <xf numFmtId="41" fontId="14" fillId="5" borderId="58" xfId="1" applyFont="1" applyFill="1" applyBorder="1" applyAlignment="1">
      <alignment vertical="center"/>
    </xf>
    <xf numFmtId="41" fontId="14" fillId="5" borderId="58" xfId="1" applyFont="1" applyFill="1" applyBorder="1" applyAlignment="1">
      <alignment horizontal="right" vertical="center"/>
    </xf>
    <xf numFmtId="41" fontId="14" fillId="5" borderId="71" xfId="1" applyFont="1" applyFill="1" applyBorder="1" applyAlignment="1">
      <alignment vertical="center"/>
    </xf>
    <xf numFmtId="41" fontId="14" fillId="0" borderId="22" xfId="1" applyFont="1" applyBorder="1" applyAlignment="1">
      <alignment horizontal="right" vertical="center"/>
    </xf>
    <xf numFmtId="0" fontId="14" fillId="0" borderId="6" xfId="0" applyFont="1" applyBorder="1" applyAlignment="1">
      <alignment horizontal="left" vertical="center"/>
    </xf>
    <xf numFmtId="41" fontId="14" fillId="0" borderId="6" xfId="1" applyFont="1" applyBorder="1" applyAlignment="1">
      <alignment vertical="center"/>
    </xf>
    <xf numFmtId="41" fontId="14" fillId="0" borderId="12" xfId="1" applyFont="1" applyBorder="1" applyAlignment="1">
      <alignment vertical="center"/>
    </xf>
    <xf numFmtId="0" fontId="14" fillId="0" borderId="53" xfId="0" applyFont="1" applyFill="1" applyBorder="1" applyAlignment="1">
      <alignment vertical="center"/>
    </xf>
    <xf numFmtId="41" fontId="14" fillId="0" borderId="23" xfId="1" applyFont="1" applyBorder="1" applyAlignment="1">
      <alignment horizontal="right" vertical="center"/>
    </xf>
    <xf numFmtId="0" fontId="16" fillId="0" borderId="74" xfId="0" applyFont="1" applyFill="1" applyBorder="1" applyAlignment="1">
      <alignment vertical="center"/>
    </xf>
    <xf numFmtId="0" fontId="14" fillId="0" borderId="24" xfId="0" applyFont="1" applyFill="1" applyBorder="1" applyAlignment="1">
      <alignment vertical="center"/>
    </xf>
    <xf numFmtId="0" fontId="14" fillId="0" borderId="24" xfId="0" applyFont="1" applyBorder="1" applyAlignment="1">
      <alignment horizontal="left" vertical="center"/>
    </xf>
    <xf numFmtId="41" fontId="14" fillId="0" borderId="24" xfId="1" applyFont="1" applyBorder="1" applyAlignment="1">
      <alignment horizontal="right" vertical="center"/>
    </xf>
    <xf numFmtId="41" fontId="14" fillId="0" borderId="55" xfId="1" applyFont="1" applyBorder="1" applyAlignment="1">
      <alignment horizontal="right" vertical="center"/>
    </xf>
    <xf numFmtId="0" fontId="14" fillId="0" borderId="7" xfId="0" applyFont="1" applyBorder="1" applyAlignment="1">
      <alignment horizontal="left" vertical="center"/>
    </xf>
    <xf numFmtId="41" fontId="14" fillId="0" borderId="7" xfId="1" applyFont="1" applyBorder="1" applyAlignment="1">
      <alignment horizontal="right" vertical="center"/>
    </xf>
    <xf numFmtId="41" fontId="14" fillId="0" borderId="33" xfId="1" applyFont="1" applyBorder="1" applyAlignment="1">
      <alignment vertical="center"/>
    </xf>
    <xf numFmtId="0" fontId="14" fillId="0" borderId="8" xfId="0" applyFont="1" applyBorder="1" applyAlignment="1">
      <alignment horizontal="left" vertical="center"/>
    </xf>
    <xf numFmtId="41" fontId="14" fillId="0" borderId="8" xfId="1" applyFont="1" applyBorder="1" applyAlignment="1">
      <alignment vertical="center"/>
    </xf>
    <xf numFmtId="41" fontId="14" fillId="0" borderId="57" xfId="1" applyFont="1" applyBorder="1" applyAlignment="1">
      <alignment vertical="center"/>
    </xf>
    <xf numFmtId="0" fontId="14" fillId="0" borderId="7" xfId="0" applyFont="1" applyFill="1" applyBorder="1" applyAlignment="1">
      <alignment horizontal="left" vertical="center"/>
    </xf>
    <xf numFmtId="0" fontId="16" fillId="0" borderId="11" xfId="0" applyFont="1" applyFill="1" applyBorder="1" applyAlignment="1">
      <alignment vertical="center" wrapText="1"/>
    </xf>
    <xf numFmtId="0" fontId="16" fillId="0" borderId="11" xfId="0" applyFont="1" applyFill="1" applyBorder="1" applyAlignment="1">
      <alignment horizontal="center" vertical="center"/>
    </xf>
    <xf numFmtId="0" fontId="16" fillId="0" borderId="41" xfId="0" applyFont="1" applyFill="1" applyBorder="1" applyAlignment="1">
      <alignment vertical="center" wrapText="1"/>
    </xf>
    <xf numFmtId="0" fontId="14" fillId="0" borderId="21" xfId="0" applyFont="1" applyBorder="1" applyAlignment="1">
      <alignment horizontal="center" vertical="center" wrapText="1"/>
    </xf>
    <xf numFmtId="0" fontId="18" fillId="0" borderId="41" xfId="0" applyFont="1" applyBorder="1" applyAlignment="1">
      <alignment horizontal="center" vertical="center"/>
    </xf>
    <xf numFmtId="0" fontId="19" fillId="0" borderId="21" xfId="0" applyFont="1" applyBorder="1" applyAlignment="1">
      <alignment horizontal="center" vertical="center"/>
    </xf>
    <xf numFmtId="41" fontId="19" fillId="0" borderId="21" xfId="1" applyFont="1" applyBorder="1" applyAlignment="1">
      <alignment horizontal="center" vertical="center"/>
    </xf>
    <xf numFmtId="41" fontId="19" fillId="0" borderId="59" xfId="1" applyFont="1" applyBorder="1" applyAlignment="1">
      <alignment horizontal="center" vertical="center"/>
    </xf>
    <xf numFmtId="41" fontId="6" fillId="0" borderId="40" xfId="1" applyNumberFormat="1" applyFont="1" applyBorder="1" applyAlignment="1">
      <alignment horizontal="center" vertical="center" wrapText="1"/>
    </xf>
    <xf numFmtId="41" fontId="6" fillId="0" borderId="47" xfId="1" applyNumberFormat="1" applyFont="1" applyFill="1" applyBorder="1" applyAlignment="1">
      <alignment vertical="center" wrapText="1"/>
    </xf>
    <xf numFmtId="41" fontId="0" fillId="0" borderId="0" xfId="0" applyNumberFormat="1" applyAlignment="1"/>
    <xf numFmtId="0" fontId="6" fillId="0" borderId="48" xfId="0" applyNumberFormat="1" applyFont="1" applyFill="1" applyBorder="1" applyAlignment="1">
      <alignment horizontal="center" vertical="center"/>
    </xf>
    <xf numFmtId="0" fontId="6" fillId="0" borderId="45" xfId="0" applyNumberFormat="1" applyFont="1" applyFill="1" applyBorder="1" applyAlignment="1">
      <alignment horizontal="center" vertical="center"/>
    </xf>
    <xf numFmtId="0" fontId="6" fillId="0" borderId="48" xfId="0" applyNumberFormat="1" applyFont="1" applyBorder="1" applyAlignment="1">
      <alignment horizontal="center" vertical="center"/>
    </xf>
    <xf numFmtId="0" fontId="6" fillId="0" borderId="45" xfId="0" applyNumberFormat="1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6" fillId="0" borderId="3" xfId="0" applyNumberFormat="1" applyFont="1" applyBorder="1" applyAlignment="1">
      <alignment horizontal="center" vertical="center"/>
    </xf>
    <xf numFmtId="0" fontId="6" fillId="0" borderId="69" xfId="0" applyNumberFormat="1" applyFont="1" applyBorder="1" applyAlignment="1">
      <alignment horizontal="center" vertical="center"/>
    </xf>
    <xf numFmtId="0" fontId="6" fillId="0" borderId="70" xfId="0" applyNumberFormat="1" applyFont="1" applyBorder="1" applyAlignment="1">
      <alignment horizontal="center" vertical="center"/>
    </xf>
    <xf numFmtId="0" fontId="6" fillId="0" borderId="10" xfId="0" applyNumberFormat="1" applyFont="1" applyBorder="1" applyAlignment="1">
      <alignment horizontal="center" vertical="center"/>
    </xf>
    <xf numFmtId="0" fontId="6" fillId="0" borderId="25" xfId="0" applyNumberFormat="1" applyFont="1" applyBorder="1" applyAlignment="1">
      <alignment horizontal="center" vertical="center"/>
    </xf>
    <xf numFmtId="0" fontId="11" fillId="0" borderId="3" xfId="0" applyNumberFormat="1" applyFont="1" applyBorder="1" applyAlignment="1">
      <alignment horizontal="center" vertical="center"/>
    </xf>
    <xf numFmtId="0" fontId="11" fillId="0" borderId="69" xfId="0" applyNumberFormat="1" applyFont="1" applyBorder="1" applyAlignment="1">
      <alignment horizontal="center" vertical="center"/>
    </xf>
    <xf numFmtId="0" fontId="11" fillId="0" borderId="70" xfId="0" applyNumberFormat="1" applyFont="1" applyBorder="1" applyAlignment="1">
      <alignment horizontal="center" vertical="center"/>
    </xf>
    <xf numFmtId="0" fontId="16" fillId="0" borderId="48" xfId="0" applyFont="1" applyFill="1" applyBorder="1" applyAlignment="1">
      <alignment horizontal="center" vertical="center"/>
    </xf>
    <xf numFmtId="0" fontId="16" fillId="0" borderId="45" xfId="0" applyFont="1" applyFill="1" applyBorder="1" applyAlignment="1">
      <alignment horizontal="center" vertical="center"/>
    </xf>
    <xf numFmtId="0" fontId="16" fillId="0" borderId="48" xfId="0" applyFont="1" applyBorder="1" applyAlignment="1">
      <alignment horizontal="center" vertical="center"/>
    </xf>
    <xf numFmtId="0" fontId="16" fillId="0" borderId="45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69" xfId="0" applyFont="1" applyBorder="1" applyAlignment="1">
      <alignment horizontal="center" vertical="center"/>
    </xf>
    <xf numFmtId="0" fontId="16" fillId="0" borderId="70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6" fillId="0" borderId="25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21" fillId="0" borderId="25" xfId="0" applyFont="1" applyBorder="1" applyAlignment="1">
      <alignment horizontal="center" vertical="center"/>
    </xf>
    <xf numFmtId="0" fontId="16" fillId="0" borderId="79" xfId="0" applyFont="1" applyBorder="1" applyAlignment="1">
      <alignment horizontal="center" vertical="center"/>
    </xf>
    <xf numFmtId="0" fontId="16" fillId="0" borderId="80" xfId="0" applyFont="1" applyBorder="1" applyAlignment="1">
      <alignment horizontal="center" vertical="center"/>
    </xf>
    <xf numFmtId="0" fontId="16" fillId="0" borderId="81" xfId="0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0" fontId="16" fillId="0" borderId="17" xfId="0" applyFont="1" applyBorder="1" applyAlignment="1">
      <alignment horizontal="center" vertical="center"/>
    </xf>
  </cellXfs>
  <cellStyles count="6">
    <cellStyle name="보통" xfId="2"/>
    <cellStyle name="설명 텍스트" xfId="3"/>
    <cellStyle name="쉼표 [0]" xfId="1" builtinId="6"/>
    <cellStyle name="쉼표 [0] 2" xfId="4"/>
    <cellStyle name="좋음" xfId="5"/>
    <cellStyle name="표준" xfId="0" builtinId="0"/>
  </cellStyles>
  <dxfs count="14">
    <dxf>
      <fill>
        <patternFill patternType="solid">
          <fgColor rgb="FF6182D6"/>
          <bgColor rgb="FF6182D6"/>
        </patternFill>
      </fill>
    </dxf>
    <dxf>
      <fill>
        <patternFill patternType="solid">
          <fgColor rgb="FF94A5DF"/>
          <bgColor rgb="FF94A5DF"/>
        </patternFill>
      </fill>
      <border>
        <top style="thin">
          <color rgb="FF6182D6"/>
        </top>
        <bottom style="thin">
          <color rgb="FF6182D6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6182D6"/>
        </top>
      </border>
    </dxf>
    <dxf>
      <font>
        <b/>
      </font>
      <border>
        <bottom style="medium">
          <color rgb="FF6182D6"/>
        </bottom>
      </border>
    </dxf>
    <dxf>
      <font>
        <color rgb="FF000000"/>
      </font>
      <border>
        <left/>
        <right/>
        <top style="medium">
          <color rgb="FF6182D6"/>
        </top>
        <bottom style="medium">
          <color rgb="FF6182D6"/>
        </bottom>
        <vertical/>
        <horizontal/>
      </border>
    </dxf>
    <dxf>
      <fill>
        <patternFill patternType="solid">
          <fgColor rgb="FFAEBFEA"/>
          <bgColor rgb="FFAEBFEA"/>
        </patternFill>
      </fill>
    </dxf>
    <dxf>
      <fill>
        <patternFill patternType="solid">
          <fgColor rgb="FFAEBFEA"/>
          <bgColor rgb="FFAEBFEA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7DFF4"/>
          <bgColor rgb="FFD7DFF4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2" defaultTableStyle="TableStyleMedium9" defaultPivotStyle="PivotStyleLight16">
    <tableStyle name="Normal Style 1 - Accent 1" pivot="0" count="7">
      <tableStyleElement type="wholeTable" dxfId="13"/>
      <tableStyleElement type="headerRow" dxfId="12"/>
      <tableStyleElement type="totalRow" dxfId="11"/>
      <tableStyleElement type="firstColumn" dxfId="10"/>
      <tableStyleElement type="lastColumn" dxfId="9"/>
      <tableStyleElement type="firstRowStripe" dxfId="8"/>
      <tableStyleElement type="firstColumnStripe" dxfId="7"/>
    </tableStyle>
    <tableStyle name="Light Style 1 - Accent 1" table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2023&#45380;&#50500;&#51060;&#46028;&#48388;&#50696;&#49328;&#4943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2022&#45380;&#49436;&#47448;\2022&#45380;&#49436;&#47448;\22&#45380;&#50696;&#49328;&#44288;&#47144;\&#51228;3&#54924;&#52628;&#44221;\2022&#45380;&#51228;1&#54924;&#52628;&#44221;-&#50500;&#51060;&#46028;&#48388;(&#48277;&#51064;&#51228;&#52636;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예산 총괄표"/>
      <sheetName val="예산 총괄표-1"/>
      <sheetName val="돌봄수당-세입"/>
      <sheetName val="돌봄수당-세출"/>
      <sheetName val="제공기관-세입"/>
      <sheetName val="제공기관-세출"/>
      <sheetName val="경북도비-세입"/>
      <sheetName val="경북도비-세출"/>
      <sheetName val="경북추가지원-세입"/>
      <sheetName val="경북추가지원-세출"/>
      <sheetName val="영아전담-세입"/>
      <sheetName val="영아전담-세출"/>
      <sheetName val="양성교육-세입"/>
      <sheetName val="양성교육-세출"/>
    </sheetNames>
    <sheetDataSet>
      <sheetData sheetId="0"/>
      <sheetData sheetId="1">
        <row r="8">
          <cell r="J8">
            <v>127473570</v>
          </cell>
          <cell r="K8">
            <v>143920000</v>
          </cell>
        </row>
        <row r="14">
          <cell r="J14">
            <v>600000</v>
          </cell>
          <cell r="K14">
            <v>2400000</v>
          </cell>
        </row>
        <row r="16">
          <cell r="J16">
            <v>10616210</v>
          </cell>
          <cell r="K16">
            <v>35490000</v>
          </cell>
        </row>
        <row r="23">
          <cell r="J23">
            <v>2457621220</v>
          </cell>
          <cell r="K23">
            <v>3257190000</v>
          </cell>
          <cell r="L23">
            <v>799568780</v>
          </cell>
        </row>
        <row r="30">
          <cell r="J30">
            <v>206547174</v>
          </cell>
          <cell r="K30">
            <v>0</v>
          </cell>
          <cell r="L30">
            <v>-206547174</v>
          </cell>
        </row>
        <row r="32">
          <cell r="J32">
            <v>2445954</v>
          </cell>
          <cell r="K32">
            <v>0</v>
          </cell>
        </row>
      </sheetData>
      <sheetData sheetId="2">
        <row r="14">
          <cell r="E14">
            <v>0</v>
          </cell>
          <cell r="F14">
            <v>2195100000</v>
          </cell>
        </row>
      </sheetData>
      <sheetData sheetId="3">
        <row r="23">
          <cell r="E23">
            <v>0</v>
          </cell>
          <cell r="F23">
            <v>2195100000</v>
          </cell>
        </row>
      </sheetData>
      <sheetData sheetId="4">
        <row r="8">
          <cell r="D8" t="str">
            <v>사업수입</v>
          </cell>
        </row>
        <row r="14">
          <cell r="E14">
            <v>2023031000</v>
          </cell>
          <cell r="F14">
            <v>514900000</v>
          </cell>
        </row>
        <row r="31">
          <cell r="G31">
            <v>-177503771</v>
          </cell>
        </row>
        <row r="32">
          <cell r="G32">
            <v>-177503771</v>
          </cell>
        </row>
        <row r="33">
          <cell r="E33">
            <v>177503771</v>
          </cell>
          <cell r="F33">
            <v>0</v>
          </cell>
          <cell r="G33">
            <v>-177503771</v>
          </cell>
        </row>
        <row r="41">
          <cell r="E41">
            <v>0</v>
          </cell>
          <cell r="F41">
            <v>0</v>
          </cell>
          <cell r="G41">
            <v>0</v>
          </cell>
        </row>
        <row r="42">
          <cell r="E42">
            <v>0</v>
          </cell>
          <cell r="F42">
            <v>0</v>
          </cell>
        </row>
      </sheetData>
      <sheetData sheetId="5">
        <row r="6">
          <cell r="B6" t="str">
            <v>사무비</v>
          </cell>
        </row>
        <row r="7">
          <cell r="C7" t="str">
            <v>인건비</v>
          </cell>
        </row>
        <row r="8">
          <cell r="D8" t="str">
            <v>급여</v>
          </cell>
          <cell r="E8">
            <v>94864140</v>
          </cell>
          <cell r="F8">
            <v>104640000</v>
          </cell>
        </row>
        <row r="10">
          <cell r="D10" t="str">
            <v>제수당</v>
          </cell>
          <cell r="E10">
            <v>9469490</v>
          </cell>
          <cell r="F10">
            <v>10480000</v>
          </cell>
        </row>
        <row r="12">
          <cell r="D12" t="str">
            <v>퇴직금 및 퇴직적립금</v>
          </cell>
          <cell r="E12">
            <v>8814560</v>
          </cell>
          <cell r="F12">
            <v>9840000</v>
          </cell>
        </row>
        <row r="14">
          <cell r="D14" t="str">
            <v>사회보험부담비용</v>
          </cell>
          <cell r="E14">
            <v>10877020</v>
          </cell>
          <cell r="F14">
            <v>12960000</v>
          </cell>
        </row>
        <row r="16">
          <cell r="D16" t="str">
            <v>기타후생경비</v>
          </cell>
          <cell r="E16">
            <v>3448360</v>
          </cell>
          <cell r="F16">
            <v>6000000</v>
          </cell>
        </row>
        <row r="19">
          <cell r="C19" t="str">
            <v>업무추진비</v>
          </cell>
        </row>
        <row r="20">
          <cell r="D20" t="str">
            <v>기관운영비</v>
          </cell>
          <cell r="E20">
            <v>600000</v>
          </cell>
          <cell r="F20">
            <v>2400000</v>
          </cell>
        </row>
        <row r="23">
          <cell r="C23" t="str">
            <v>운영비</v>
          </cell>
        </row>
        <row r="24">
          <cell r="D24" t="str">
            <v>여비</v>
          </cell>
          <cell r="E24">
            <v>540590</v>
          </cell>
          <cell r="F24">
            <v>3600000</v>
          </cell>
        </row>
        <row r="27">
          <cell r="D27" t="str">
            <v>수용비 및 수수료</v>
          </cell>
          <cell r="E27">
            <v>7174400</v>
          </cell>
          <cell r="F27">
            <v>23490000</v>
          </cell>
        </row>
        <row r="29">
          <cell r="D29" t="str">
            <v>공공요금</v>
          </cell>
          <cell r="E29">
            <v>2688000</v>
          </cell>
          <cell r="F29">
            <v>7080000</v>
          </cell>
        </row>
        <row r="32">
          <cell r="D32" t="str">
            <v>제세공과금</v>
          </cell>
          <cell r="E32">
            <v>52920</v>
          </cell>
          <cell r="F32">
            <v>120000</v>
          </cell>
        </row>
        <row r="34">
          <cell r="D34" t="str">
            <v>기타운영비</v>
          </cell>
          <cell r="E34">
            <v>160300</v>
          </cell>
          <cell r="F34">
            <v>1200000</v>
          </cell>
        </row>
        <row r="37">
          <cell r="C37" t="str">
            <v>아이돌보미지원사업비</v>
          </cell>
        </row>
        <row r="38">
          <cell r="D38" t="str">
            <v>아이돌보미활동사업비</v>
          </cell>
          <cell r="E38">
            <v>1508383000</v>
          </cell>
          <cell r="F38">
            <v>0</v>
          </cell>
        </row>
        <row r="44">
          <cell r="D44" t="str">
            <v>아이돌보미관리사업비</v>
          </cell>
          <cell r="E44">
            <v>373558220</v>
          </cell>
          <cell r="F44">
            <v>330690000</v>
          </cell>
        </row>
        <row r="59">
          <cell r="D59" t="str">
            <v>관리수당</v>
          </cell>
          <cell r="E59">
            <v>2400000</v>
          </cell>
          <cell r="F59">
            <v>2400000</v>
          </cell>
        </row>
        <row r="63">
          <cell r="E63">
            <v>175805469</v>
          </cell>
          <cell r="F63">
            <v>0</v>
          </cell>
        </row>
        <row r="65">
          <cell r="G65">
            <v>-1698302</v>
          </cell>
        </row>
        <row r="67">
          <cell r="E67">
            <v>0</v>
          </cell>
          <cell r="F67">
            <v>0</v>
          </cell>
        </row>
        <row r="69">
          <cell r="E69">
            <v>1698302</v>
          </cell>
          <cell r="F69">
            <v>0</v>
          </cell>
        </row>
      </sheetData>
      <sheetData sheetId="6">
        <row r="15">
          <cell r="E15">
            <v>484400000</v>
          </cell>
          <cell r="F15">
            <v>720000000</v>
          </cell>
        </row>
        <row r="33">
          <cell r="E33">
            <v>29039675</v>
          </cell>
          <cell r="F33">
            <v>0</v>
          </cell>
        </row>
        <row r="41">
          <cell r="E41">
            <v>0</v>
          </cell>
          <cell r="F41">
            <v>0</v>
          </cell>
        </row>
      </sheetData>
      <sheetData sheetId="7">
        <row r="8">
          <cell r="E8">
            <v>0</v>
          </cell>
          <cell r="F8">
            <v>0</v>
          </cell>
        </row>
        <row r="23">
          <cell r="E23">
            <v>484400000</v>
          </cell>
          <cell r="F23">
            <v>720000000</v>
          </cell>
        </row>
        <row r="27">
          <cell r="E27">
            <v>28994080</v>
          </cell>
          <cell r="F27">
            <v>0</v>
          </cell>
        </row>
        <row r="33">
          <cell r="E33">
            <v>45595</v>
          </cell>
          <cell r="F33">
            <v>0</v>
          </cell>
        </row>
      </sheetData>
      <sheetData sheetId="8">
        <row r="15">
          <cell r="E15">
            <v>76000000</v>
          </cell>
          <cell r="F15">
            <v>0</v>
          </cell>
        </row>
      </sheetData>
      <sheetData sheetId="9">
        <row r="8">
          <cell r="E8">
            <v>0</v>
          </cell>
          <cell r="F8">
            <v>0</v>
          </cell>
        </row>
        <row r="23">
          <cell r="E23">
            <v>76000000</v>
          </cell>
          <cell r="F23">
            <v>0</v>
          </cell>
        </row>
      </sheetData>
      <sheetData sheetId="10">
        <row r="15">
          <cell r="E15">
            <v>9000000</v>
          </cell>
          <cell r="F15">
            <v>9000000</v>
          </cell>
        </row>
        <row r="33">
          <cell r="E33">
            <v>1402057</v>
          </cell>
          <cell r="F33">
            <v>0</v>
          </cell>
        </row>
        <row r="41">
          <cell r="E41">
            <v>0</v>
          </cell>
          <cell r="F41">
            <v>0</v>
          </cell>
        </row>
      </sheetData>
      <sheetData sheetId="11">
        <row r="8">
          <cell r="E8">
            <v>0</v>
          </cell>
          <cell r="F8">
            <v>0</v>
          </cell>
        </row>
        <row r="23">
          <cell r="E23">
            <v>9000000</v>
          </cell>
          <cell r="F23">
            <v>9000000</v>
          </cell>
        </row>
        <row r="27">
          <cell r="E27">
            <v>700000</v>
          </cell>
          <cell r="F27">
            <v>0</v>
          </cell>
        </row>
        <row r="33">
          <cell r="E33">
            <v>702057</v>
          </cell>
          <cell r="F33">
            <v>0</v>
          </cell>
        </row>
      </sheetData>
      <sheetData sheetId="12">
        <row r="32">
          <cell r="E32">
            <v>1047625</v>
          </cell>
          <cell r="F32">
            <v>0</v>
          </cell>
        </row>
        <row r="40">
          <cell r="E40">
            <v>3880000</v>
          </cell>
          <cell r="F40">
            <v>0</v>
          </cell>
        </row>
      </sheetData>
      <sheetData sheetId="13">
        <row r="8">
          <cell r="E8">
            <v>0</v>
          </cell>
          <cell r="F8">
            <v>0</v>
          </cell>
        </row>
        <row r="23">
          <cell r="E23">
            <v>3880000</v>
          </cell>
          <cell r="F23">
            <v>0</v>
          </cell>
        </row>
        <row r="27">
          <cell r="E27">
            <v>1047625</v>
          </cell>
          <cell r="F27">
            <v>0</v>
          </cell>
        </row>
        <row r="33">
          <cell r="E33">
            <v>0</v>
          </cell>
          <cell r="F33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예산 총괄표"/>
      <sheetName val="예산 총괄표-1"/>
      <sheetName val="세입"/>
      <sheetName val="세출 (2)"/>
    </sheetNames>
    <sheetDataSet>
      <sheetData sheetId="0" refreshError="1"/>
      <sheetData sheetId="1" refreshError="1"/>
      <sheetData sheetId="2" refreshError="1"/>
      <sheetData sheetId="3" refreshError="1">
        <row r="50">
          <cell r="D50" t="str">
            <v>경상북도지원사업</v>
          </cell>
        </row>
      </sheetData>
    </sheetDataSet>
  </externalBook>
</externalLink>
</file>

<file path=xl/theme/theme1.xml><?xml version="1.0" encoding="utf-8"?>
<a:theme xmlns:a="http://schemas.openxmlformats.org/drawingml/2006/main">
  <a:themeElements>
    <a:clrScheme name="">
      <a:dk1>
        <a:sysClr val="windowText" lastClr="000000"/>
      </a:dk1>
      <a:lt1>
        <a:sysClr val="window" lastClr="FFFFFF"/>
      </a:lt1>
      <a:dk2>
        <a:srgbClr val="3A3C84"/>
      </a:dk2>
      <a:lt2>
        <a:srgbClr val="FAF3DB"/>
      </a:lt2>
      <a:accent1>
        <a:srgbClr val="6182D6"/>
      </a:accent1>
      <a:accent2>
        <a:srgbClr val="FF843A"/>
      </a:accent2>
      <a:accent3>
        <a:srgbClr val="B2B2B2"/>
      </a:accent3>
      <a:accent4>
        <a:srgbClr val="FFD700"/>
      </a:accent4>
      <a:accent5>
        <a:srgbClr val="289B6E"/>
      </a:accent5>
      <a:accent6>
        <a:srgbClr val="9D5CBB"/>
      </a:accent6>
      <a:hlink>
        <a:srgbClr val="0000FF"/>
      </a:hlink>
      <a:folHlink>
        <a:srgbClr val="800080"/>
      </a:folHlink>
    </a:clrScheme>
    <a:fontScheme name="">
      <a:majorFont>
        <a:latin typeface="Calibri Light"/>
        <a:ea typeface=""/>
        <a:cs typeface=""/>
        <a:font script="Jpan" typeface="MS PGothic"/>
        <a:font script="Hang" typeface="맑은 고딕"/>
        <a:font script="Hans" typeface="SimSun"/>
        <a:font script="Hant" typeface="新細明體"/>
        <a:font script="Arab" typeface="Times New Roman"/>
        <a:font script="Hebr" typeface="Times New Roman"/>
        <a:font script="Thai" typeface="Angsana New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Mymr" typeface="Myanmar Text"/>
      </a:majorFont>
      <a:minorFont>
        <a:latin typeface="Calibri"/>
        <a:ea typeface=""/>
        <a:cs typeface=""/>
        <a:font script="Jpan" typeface="MS PGothic"/>
        <a:font script="Hang" typeface="맑은 고딕"/>
        <a:font script="Hans" typeface="SimSun"/>
        <a:font script="Hant" typeface="新細明體"/>
        <a:font script="Arab" typeface="Times New Roman"/>
        <a:font script="Hebr" typeface="Times New Roman"/>
        <a:font script="Thai" typeface="Angsana New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Mymr" typeface="Myanmar Text"/>
      </a:minorFont>
    </a:fontScheme>
    <a:fmtScheme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63500" dist="45398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635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reflection blurRad="12700" stA="26000" endPos="28000" dist="38100" dir="5400000" sy="-100000" rotWithShape="0"/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2">
          <a:schemeClr val="accent1">
            <a:shade val="2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  <a:txDef>
      <a:spPr/>
      <a:bodyPr/>
      <a:lstStyle/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1"/>
  <sheetViews>
    <sheetView workbookViewId="0">
      <selection activeCell="F7" sqref="F7"/>
    </sheetView>
  </sheetViews>
  <sheetFormatPr defaultRowHeight="13.5" x14ac:dyDescent="0.15"/>
  <cols>
    <col min="4" max="5" width="11.44140625" bestFit="1" customWidth="1"/>
    <col min="6" max="6" width="12.6640625" bestFit="1" customWidth="1"/>
    <col min="10" max="11" width="11.44140625" bestFit="1" customWidth="1"/>
    <col min="12" max="12" width="12.6640625" bestFit="1" customWidth="1"/>
    <col min="14" max="14" width="12.6640625" bestFit="1" customWidth="1"/>
  </cols>
  <sheetData>
    <row r="1" spans="1:14" ht="31.5" x14ac:dyDescent="0.15">
      <c r="A1" s="386" t="s">
        <v>77</v>
      </c>
      <c r="B1" s="386"/>
      <c r="C1" s="386"/>
      <c r="D1" s="386"/>
      <c r="E1" s="386"/>
      <c r="F1" s="386"/>
      <c r="G1" s="386"/>
      <c r="H1" s="386"/>
      <c r="I1" s="386"/>
      <c r="J1" s="386"/>
      <c r="K1" s="386"/>
      <c r="L1" s="386"/>
    </row>
    <row r="2" spans="1:14" ht="21" thickBot="1" x14ac:dyDescent="0.2">
      <c r="A2" s="177" t="s">
        <v>63</v>
      </c>
      <c r="B2" s="74"/>
      <c r="C2" s="74"/>
      <c r="D2" s="33"/>
      <c r="E2" s="33"/>
      <c r="F2" s="178"/>
      <c r="G2" s="179"/>
      <c r="H2" s="180"/>
      <c r="I2" s="180"/>
      <c r="J2" s="181"/>
      <c r="K2" s="181"/>
      <c r="L2" s="182" t="s">
        <v>60</v>
      </c>
    </row>
    <row r="3" spans="1:14" ht="20.100000000000001" customHeight="1" x14ac:dyDescent="0.15">
      <c r="A3" s="387" t="s">
        <v>31</v>
      </c>
      <c r="B3" s="388"/>
      <c r="C3" s="388"/>
      <c r="D3" s="388"/>
      <c r="E3" s="388"/>
      <c r="F3" s="388"/>
      <c r="G3" s="387" t="s">
        <v>37</v>
      </c>
      <c r="H3" s="388"/>
      <c r="I3" s="388"/>
      <c r="J3" s="388"/>
      <c r="K3" s="388"/>
      <c r="L3" s="389"/>
    </row>
    <row r="4" spans="1:14" ht="20.100000000000001" customHeight="1" x14ac:dyDescent="0.15">
      <c r="A4" s="390" t="s">
        <v>54</v>
      </c>
      <c r="B4" s="391"/>
      <c r="C4" s="391"/>
      <c r="D4" s="169" t="s">
        <v>70</v>
      </c>
      <c r="E4" s="168" t="s">
        <v>72</v>
      </c>
      <c r="F4" s="166" t="s">
        <v>14</v>
      </c>
      <c r="G4" s="390" t="s">
        <v>54</v>
      </c>
      <c r="H4" s="391"/>
      <c r="I4" s="391"/>
      <c r="J4" s="169" t="s">
        <v>69</v>
      </c>
      <c r="K4" s="168" t="s">
        <v>71</v>
      </c>
      <c r="L4" s="167" t="s">
        <v>14</v>
      </c>
    </row>
    <row r="5" spans="1:14" ht="20.100000000000001" customHeight="1" thickBot="1" x14ac:dyDescent="0.2">
      <c r="A5" s="6" t="s">
        <v>20</v>
      </c>
      <c r="B5" s="7" t="s">
        <v>7</v>
      </c>
      <c r="C5" s="8" t="s">
        <v>16</v>
      </c>
      <c r="D5" s="99" t="s">
        <v>10</v>
      </c>
      <c r="E5" s="99" t="s">
        <v>11</v>
      </c>
      <c r="F5" s="51" t="s">
        <v>53</v>
      </c>
      <c r="G5" s="6" t="s">
        <v>20</v>
      </c>
      <c r="H5" s="7" t="s">
        <v>7</v>
      </c>
      <c r="I5" s="8" t="s">
        <v>16</v>
      </c>
      <c r="J5" s="99" t="s">
        <v>10</v>
      </c>
      <c r="K5" s="99" t="s">
        <v>11</v>
      </c>
      <c r="L5" s="105" t="s">
        <v>53</v>
      </c>
    </row>
    <row r="6" spans="1:14" ht="20.100000000000001" customHeight="1" thickBot="1" x14ac:dyDescent="0.2">
      <c r="A6" s="382" t="s">
        <v>13</v>
      </c>
      <c r="B6" s="383"/>
      <c r="C6" s="383"/>
      <c r="D6" s="79">
        <v>967539497</v>
      </c>
      <c r="E6" s="79">
        <v>949054000</v>
      </c>
      <c r="F6" s="80">
        <v>-18485497</v>
      </c>
      <c r="G6" s="384" t="s">
        <v>13</v>
      </c>
      <c r="H6" s="385"/>
      <c r="I6" s="385"/>
      <c r="J6" s="81">
        <v>967539496.51999998</v>
      </c>
      <c r="K6" s="81">
        <v>949054000</v>
      </c>
      <c r="L6" s="82">
        <v>-18485496.52</v>
      </c>
      <c r="N6" s="381"/>
    </row>
    <row r="7" spans="1:14" ht="20.100000000000001" customHeight="1" x14ac:dyDescent="0.15">
      <c r="A7" s="4" t="s">
        <v>41</v>
      </c>
      <c r="B7" s="75"/>
      <c r="C7" s="76"/>
      <c r="D7" s="77">
        <v>0</v>
      </c>
      <c r="E7" s="77">
        <v>0</v>
      </c>
      <c r="F7" s="78">
        <v>0</v>
      </c>
      <c r="G7" s="4" t="s">
        <v>19</v>
      </c>
      <c r="H7" s="75"/>
      <c r="I7" s="76"/>
      <c r="J7" s="47">
        <v>537783989.51999998</v>
      </c>
      <c r="K7" s="47">
        <v>614564000</v>
      </c>
      <c r="L7" s="48">
        <v>76780010</v>
      </c>
    </row>
    <row r="8" spans="1:14" ht="20.100000000000001" customHeight="1" x14ac:dyDescent="0.15">
      <c r="A8" s="3" t="s">
        <v>29</v>
      </c>
      <c r="B8" s="23"/>
      <c r="C8" s="36"/>
      <c r="D8" s="27">
        <v>0</v>
      </c>
      <c r="E8" s="27">
        <v>0</v>
      </c>
      <c r="F8" s="53">
        <v>0</v>
      </c>
      <c r="G8" s="9"/>
      <c r="H8" s="43" t="s">
        <v>17</v>
      </c>
      <c r="I8" s="39"/>
      <c r="J8" s="13">
        <v>482494059.51999998</v>
      </c>
      <c r="K8" s="13">
        <v>559684870</v>
      </c>
      <c r="L8" s="10">
        <v>77190810.480000019</v>
      </c>
    </row>
    <row r="9" spans="1:14" ht="20.100000000000001" customHeight="1" x14ac:dyDescent="0.15">
      <c r="A9" s="3" t="s">
        <v>32</v>
      </c>
      <c r="B9" s="24"/>
      <c r="C9" s="38"/>
      <c r="D9" s="14">
        <v>856028000</v>
      </c>
      <c r="E9" s="14">
        <v>894454000</v>
      </c>
      <c r="F9" s="54">
        <v>38426000</v>
      </c>
      <c r="G9" s="57"/>
      <c r="H9" s="43" t="s">
        <v>38</v>
      </c>
      <c r="I9" s="39"/>
      <c r="J9" s="13">
        <v>4032000</v>
      </c>
      <c r="K9" s="13">
        <v>5880000</v>
      </c>
      <c r="L9" s="10">
        <v>1848000</v>
      </c>
    </row>
    <row r="10" spans="1:14" ht="20.100000000000001" customHeight="1" x14ac:dyDescent="0.15">
      <c r="A10" s="49"/>
      <c r="B10" s="44"/>
      <c r="C10" s="19" t="s">
        <v>40</v>
      </c>
      <c r="D10" s="28">
        <v>355514000</v>
      </c>
      <c r="E10" s="28">
        <v>386728000</v>
      </c>
      <c r="F10" s="66">
        <v>31214000</v>
      </c>
      <c r="G10" s="57"/>
      <c r="H10" s="127" t="s">
        <v>12</v>
      </c>
      <c r="I10" s="128"/>
      <c r="J10" s="129">
        <v>51257930</v>
      </c>
      <c r="K10" s="129">
        <v>48999130</v>
      </c>
      <c r="L10" s="10">
        <v>2258800</v>
      </c>
    </row>
    <row r="11" spans="1:14" ht="20.100000000000001" customHeight="1" x14ac:dyDescent="0.15">
      <c r="A11" s="15"/>
      <c r="B11" s="17"/>
      <c r="C11" s="40" t="s">
        <v>30</v>
      </c>
      <c r="D11" s="28">
        <v>132152300</v>
      </c>
      <c r="E11" s="28">
        <v>141518000</v>
      </c>
      <c r="F11" s="66">
        <v>9365700</v>
      </c>
      <c r="G11" s="122" t="s">
        <v>35</v>
      </c>
      <c r="H11" s="123"/>
      <c r="I11" s="124"/>
      <c r="J11" s="125">
        <v>31792000</v>
      </c>
      <c r="K11" s="125">
        <v>12540000</v>
      </c>
      <c r="L11" s="126">
        <v>-19252000</v>
      </c>
    </row>
    <row r="12" spans="1:14" ht="20.100000000000001" customHeight="1" x14ac:dyDescent="0.15">
      <c r="A12" s="110"/>
      <c r="B12" s="111"/>
      <c r="C12" s="19" t="s">
        <v>61</v>
      </c>
      <c r="D12" s="28">
        <v>347361700</v>
      </c>
      <c r="E12" s="28">
        <v>366208000</v>
      </c>
      <c r="F12" s="66">
        <v>18846300</v>
      </c>
      <c r="G12" s="4" t="s">
        <v>1</v>
      </c>
      <c r="H12" s="75"/>
      <c r="I12" s="76"/>
      <c r="J12" s="47">
        <v>368743710</v>
      </c>
      <c r="K12" s="47">
        <v>321950000</v>
      </c>
      <c r="L12" s="104">
        <v>-46793710</v>
      </c>
    </row>
    <row r="13" spans="1:14" ht="20.100000000000001" customHeight="1" x14ac:dyDescent="0.15">
      <c r="A13" s="112"/>
      <c r="B13" s="113"/>
      <c r="C13" s="41" t="s">
        <v>39</v>
      </c>
      <c r="D13" s="29">
        <v>21000000</v>
      </c>
      <c r="E13" s="28">
        <v>0</v>
      </c>
      <c r="F13" s="55">
        <v>-21000000</v>
      </c>
      <c r="G13" s="9"/>
      <c r="H13" s="43" t="s">
        <v>1</v>
      </c>
      <c r="I13" s="39"/>
      <c r="J13" s="13">
        <v>368743710</v>
      </c>
      <c r="K13" s="13">
        <v>321950000</v>
      </c>
      <c r="L13" s="10">
        <v>-46793710</v>
      </c>
    </row>
    <row r="14" spans="1:14" ht="20.100000000000001" customHeight="1" x14ac:dyDescent="0.15">
      <c r="A14" s="3" t="s">
        <v>56</v>
      </c>
      <c r="B14" s="23"/>
      <c r="C14" s="36"/>
      <c r="D14" s="30">
        <v>56059226</v>
      </c>
      <c r="E14" s="30">
        <v>49600000</v>
      </c>
      <c r="F14" s="53">
        <v>-6459226</v>
      </c>
      <c r="G14" s="122" t="s">
        <v>33</v>
      </c>
      <c r="H14" s="123"/>
      <c r="I14" s="124"/>
      <c r="J14" s="125">
        <v>0</v>
      </c>
      <c r="K14" s="125">
        <v>0</v>
      </c>
      <c r="L14" s="126"/>
    </row>
    <row r="15" spans="1:14" ht="20.100000000000001" customHeight="1" x14ac:dyDescent="0.15">
      <c r="A15" s="49"/>
      <c r="B15" s="67"/>
      <c r="C15" s="19" t="s">
        <v>57</v>
      </c>
      <c r="D15" s="28">
        <v>50950000</v>
      </c>
      <c r="E15" s="28">
        <v>46000000</v>
      </c>
      <c r="F15" s="66">
        <v>-4950000</v>
      </c>
      <c r="G15" s="122" t="s">
        <v>18</v>
      </c>
      <c r="H15" s="123"/>
      <c r="I15" s="124"/>
      <c r="J15" s="125">
        <v>2597102</v>
      </c>
      <c r="K15" s="125">
        <v>0</v>
      </c>
      <c r="L15" s="126">
        <v>-2597102</v>
      </c>
    </row>
    <row r="16" spans="1:14" ht="20.100000000000001" customHeight="1" x14ac:dyDescent="0.15">
      <c r="A16" s="15"/>
      <c r="B16" s="25"/>
      <c r="C16" s="42" t="s">
        <v>55</v>
      </c>
      <c r="D16" s="31">
        <v>5109226</v>
      </c>
      <c r="E16" s="28">
        <v>3600000</v>
      </c>
      <c r="F16" s="66">
        <v>-1509226</v>
      </c>
      <c r="G16" s="122" t="s">
        <v>25</v>
      </c>
      <c r="H16" s="123"/>
      <c r="I16" s="124"/>
      <c r="J16" s="125">
        <v>26622695</v>
      </c>
      <c r="K16" s="125">
        <v>0</v>
      </c>
      <c r="L16" s="126">
        <v>-26622695</v>
      </c>
    </row>
    <row r="17" spans="1:12" ht="20.100000000000001" customHeight="1" x14ac:dyDescent="0.15">
      <c r="A17" s="122" t="s">
        <v>2</v>
      </c>
      <c r="B17" s="123"/>
      <c r="C17" s="124"/>
      <c r="D17" s="170"/>
      <c r="E17" s="170">
        <v>0</v>
      </c>
      <c r="F17" s="171"/>
      <c r="G17" s="160"/>
      <c r="H17" s="162"/>
      <c r="I17" s="155"/>
      <c r="J17" s="148"/>
      <c r="K17" s="148"/>
      <c r="L17" s="149"/>
    </row>
    <row r="18" spans="1:12" ht="20.100000000000001" customHeight="1" x14ac:dyDescent="0.15">
      <c r="A18" s="172" t="s">
        <v>9</v>
      </c>
      <c r="B18" s="173"/>
      <c r="C18" s="174"/>
      <c r="D18" s="175">
        <v>19750000</v>
      </c>
      <c r="E18" s="175">
        <v>5000000</v>
      </c>
      <c r="F18" s="176">
        <v>-14750000</v>
      </c>
      <c r="G18" s="110"/>
      <c r="H18" s="163"/>
      <c r="I18" s="150"/>
      <c r="J18" s="151"/>
      <c r="K18" s="151"/>
      <c r="L18" s="152"/>
    </row>
    <row r="19" spans="1:12" ht="20.100000000000001" customHeight="1" x14ac:dyDescent="0.15">
      <c r="A19" s="172" t="s">
        <v>4</v>
      </c>
      <c r="B19" s="173"/>
      <c r="C19" s="174"/>
      <c r="D19" s="175">
        <v>33462271</v>
      </c>
      <c r="E19" s="175">
        <v>0</v>
      </c>
      <c r="F19" s="176">
        <v>-33462271</v>
      </c>
      <c r="G19" s="110"/>
      <c r="H19" s="164"/>
      <c r="I19" s="150"/>
      <c r="J19" s="151"/>
      <c r="K19" s="151"/>
      <c r="L19" s="152"/>
    </row>
    <row r="20" spans="1:12" ht="20.100000000000001" customHeight="1" x14ac:dyDescent="0.15">
      <c r="A20" s="122" t="s">
        <v>68</v>
      </c>
      <c r="B20" s="123"/>
      <c r="C20" s="124"/>
      <c r="D20" s="170">
        <v>40000</v>
      </c>
      <c r="E20" s="170">
        <v>0</v>
      </c>
      <c r="F20" s="171">
        <v>-40000</v>
      </c>
      <c r="G20" s="110"/>
      <c r="H20" s="164"/>
      <c r="I20" s="150"/>
      <c r="J20" s="151"/>
      <c r="K20" s="151"/>
      <c r="L20" s="152"/>
    </row>
    <row r="21" spans="1:12" ht="20.100000000000001" customHeight="1" thickBot="1" x14ac:dyDescent="0.2">
      <c r="A21" s="130" t="s">
        <v>5</v>
      </c>
      <c r="B21" s="131"/>
      <c r="C21" s="132"/>
      <c r="D21" s="133">
        <v>2200000</v>
      </c>
      <c r="E21" s="133">
        <v>0</v>
      </c>
      <c r="F21" s="134">
        <v>-2200000</v>
      </c>
      <c r="G21" s="161"/>
      <c r="H21" s="165"/>
      <c r="I21" s="156"/>
      <c r="J21" s="153"/>
      <c r="K21" s="153"/>
      <c r="L21" s="154"/>
    </row>
  </sheetData>
  <mergeCells count="7">
    <mergeCell ref="A6:C6"/>
    <mergeCell ref="G6:I6"/>
    <mergeCell ref="A1:L1"/>
    <mergeCell ref="A3:F3"/>
    <mergeCell ref="G3:L3"/>
    <mergeCell ref="A4:C4"/>
    <mergeCell ref="G4:I4"/>
  </mergeCells>
  <phoneticPr fontId="13" type="noConversion"/>
  <pageMargins left="0.7" right="0.7" top="0.75" bottom="0.75" header="0.3" footer="0.3"/>
  <pageSetup paperSize="9" scale="9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9"/>
  <sheetViews>
    <sheetView workbookViewId="0">
      <selection activeCell="C13" sqref="C13"/>
    </sheetView>
  </sheetViews>
  <sheetFormatPr defaultRowHeight="13.5" x14ac:dyDescent="0.15"/>
  <cols>
    <col min="2" max="3" width="8.88671875" customWidth="1"/>
    <col min="4" max="5" width="11.44140625" customWidth="1"/>
    <col min="6" max="6" width="9.33203125" customWidth="1"/>
    <col min="10" max="11" width="11.44140625" bestFit="1" customWidth="1"/>
    <col min="12" max="12" width="9.33203125" bestFit="1" customWidth="1"/>
  </cols>
  <sheetData>
    <row r="1" spans="1:12" ht="31.5" x14ac:dyDescent="0.15">
      <c r="A1" s="392" t="s">
        <v>76</v>
      </c>
      <c r="B1" s="393"/>
      <c r="C1" s="393"/>
      <c r="D1" s="393"/>
      <c r="E1" s="393"/>
      <c r="F1" s="393"/>
      <c r="G1" s="393"/>
      <c r="H1" s="393"/>
      <c r="I1" s="393"/>
      <c r="J1" s="393"/>
      <c r="K1" s="393"/>
      <c r="L1" s="394"/>
    </row>
    <row r="2" spans="1:12" ht="21" thickBot="1" x14ac:dyDescent="0.2">
      <c r="A2" s="177" t="s">
        <v>63</v>
      </c>
      <c r="B2" s="74"/>
      <c r="C2" s="74"/>
      <c r="D2" s="33"/>
      <c r="E2" s="33"/>
      <c r="F2" s="178"/>
      <c r="G2" s="179"/>
      <c r="H2" s="180"/>
      <c r="I2" s="180"/>
      <c r="J2" s="181"/>
      <c r="K2" s="181"/>
      <c r="L2" s="182" t="s">
        <v>60</v>
      </c>
    </row>
    <row r="3" spans="1:12" ht="20.100000000000001" customHeight="1" x14ac:dyDescent="0.15">
      <c r="A3" s="387" t="s">
        <v>31</v>
      </c>
      <c r="B3" s="388"/>
      <c r="C3" s="388"/>
      <c r="D3" s="388"/>
      <c r="E3" s="388"/>
      <c r="F3" s="388"/>
      <c r="G3" s="387" t="s">
        <v>37</v>
      </c>
      <c r="H3" s="388"/>
      <c r="I3" s="388"/>
      <c r="J3" s="388"/>
      <c r="K3" s="388"/>
      <c r="L3" s="389"/>
    </row>
    <row r="4" spans="1:12" ht="20.100000000000001" customHeight="1" x14ac:dyDescent="0.15">
      <c r="A4" s="390" t="s">
        <v>54</v>
      </c>
      <c r="B4" s="391"/>
      <c r="C4" s="391"/>
      <c r="D4" s="169" t="s">
        <v>69</v>
      </c>
      <c r="E4" s="168" t="s">
        <v>71</v>
      </c>
      <c r="F4" s="166" t="s">
        <v>14</v>
      </c>
      <c r="G4" s="390" t="s">
        <v>54</v>
      </c>
      <c r="H4" s="391"/>
      <c r="I4" s="391"/>
      <c r="J4" s="169" t="s">
        <v>69</v>
      </c>
      <c r="K4" s="168" t="s">
        <v>71</v>
      </c>
      <c r="L4" s="167" t="s">
        <v>14</v>
      </c>
    </row>
    <row r="5" spans="1:12" ht="20.100000000000001" customHeight="1" thickBot="1" x14ac:dyDescent="0.2">
      <c r="A5" s="6" t="s">
        <v>20</v>
      </c>
      <c r="B5" s="7" t="s">
        <v>7</v>
      </c>
      <c r="C5" s="8" t="s">
        <v>16</v>
      </c>
      <c r="D5" s="99" t="s">
        <v>10</v>
      </c>
      <c r="E5" s="99" t="s">
        <v>11</v>
      </c>
      <c r="F5" s="51" t="s">
        <v>53</v>
      </c>
      <c r="G5" s="6" t="s">
        <v>20</v>
      </c>
      <c r="H5" s="7" t="s">
        <v>7</v>
      </c>
      <c r="I5" s="8" t="s">
        <v>16</v>
      </c>
      <c r="J5" s="99" t="s">
        <v>10</v>
      </c>
      <c r="K5" s="99" t="s">
        <v>11</v>
      </c>
      <c r="L5" s="379" t="s">
        <v>53</v>
      </c>
    </row>
    <row r="6" spans="1:12" ht="20.100000000000001" customHeight="1" thickBot="1" x14ac:dyDescent="0.2">
      <c r="A6" s="382" t="s">
        <v>13</v>
      </c>
      <c r="B6" s="383"/>
      <c r="C6" s="383"/>
      <c r="D6" s="79">
        <v>967539497</v>
      </c>
      <c r="E6" s="79">
        <v>949054000</v>
      </c>
      <c r="F6" s="80">
        <v>-18485497</v>
      </c>
      <c r="G6" s="384" t="s">
        <v>13</v>
      </c>
      <c r="H6" s="385"/>
      <c r="I6" s="385"/>
      <c r="J6" s="79">
        <v>967539497</v>
      </c>
      <c r="K6" s="79">
        <v>949054000</v>
      </c>
      <c r="L6" s="380">
        <v>-18485497</v>
      </c>
    </row>
    <row r="7" spans="1:12" ht="20.100000000000001" customHeight="1" x14ac:dyDescent="0.15">
      <c r="A7" s="4" t="s">
        <v>41</v>
      </c>
      <c r="B7" s="75"/>
      <c r="C7" s="76"/>
      <c r="D7" s="77">
        <v>0</v>
      </c>
      <c r="E7" s="77">
        <v>0</v>
      </c>
      <c r="F7" s="78">
        <v>0</v>
      </c>
      <c r="G7" s="4" t="s">
        <v>19</v>
      </c>
      <c r="H7" s="75"/>
      <c r="I7" s="76"/>
      <c r="J7" s="47">
        <v>537783989.51999998</v>
      </c>
      <c r="K7" s="47">
        <v>614564000</v>
      </c>
      <c r="L7" s="104">
        <v>76780010.480000019</v>
      </c>
    </row>
    <row r="8" spans="1:12" ht="20.100000000000001" customHeight="1" x14ac:dyDescent="0.15">
      <c r="A8" s="49"/>
      <c r="B8" s="20" t="s">
        <v>41</v>
      </c>
      <c r="C8" s="35"/>
      <c r="D8" s="72">
        <v>0</v>
      </c>
      <c r="E8" s="72">
        <v>0</v>
      </c>
      <c r="F8" s="73">
        <v>0</v>
      </c>
      <c r="G8" s="9"/>
      <c r="H8" s="43" t="s">
        <v>17</v>
      </c>
      <c r="I8" s="39"/>
      <c r="J8" s="13">
        <v>482494059.51999998</v>
      </c>
      <c r="K8" s="13">
        <v>559684870</v>
      </c>
      <c r="L8" s="10">
        <v>77190810.480000019</v>
      </c>
    </row>
    <row r="9" spans="1:12" ht="20.100000000000001" customHeight="1" x14ac:dyDescent="0.15">
      <c r="A9" s="50"/>
      <c r="B9" s="22"/>
      <c r="C9" s="21" t="s">
        <v>41</v>
      </c>
      <c r="D9" s="31">
        <v>0</v>
      </c>
      <c r="E9" s="31">
        <v>0</v>
      </c>
      <c r="F9" s="52">
        <v>0</v>
      </c>
      <c r="G9" s="57"/>
      <c r="H9" s="5"/>
      <c r="I9" s="19" t="s">
        <v>0</v>
      </c>
      <c r="J9" s="11">
        <v>357286400</v>
      </c>
      <c r="K9" s="11">
        <v>409217780</v>
      </c>
      <c r="L9" s="58">
        <v>51931380</v>
      </c>
    </row>
    <row r="10" spans="1:12" ht="20.100000000000001" customHeight="1" x14ac:dyDescent="0.15">
      <c r="A10" s="3" t="s">
        <v>29</v>
      </c>
      <c r="B10" s="23"/>
      <c r="C10" s="36"/>
      <c r="D10" s="27">
        <v>0</v>
      </c>
      <c r="E10" s="27">
        <v>0</v>
      </c>
      <c r="F10" s="53">
        <v>0</v>
      </c>
      <c r="G10" s="57"/>
      <c r="H10" s="5"/>
      <c r="I10" s="19" t="s">
        <v>22</v>
      </c>
      <c r="J10" s="11">
        <v>51298460</v>
      </c>
      <c r="K10" s="11">
        <v>59302550</v>
      </c>
      <c r="L10" s="58">
        <v>8004090</v>
      </c>
    </row>
    <row r="11" spans="1:12" ht="20.100000000000001" customHeight="1" x14ac:dyDescent="0.15">
      <c r="A11" s="56"/>
      <c r="B11" s="18" t="s">
        <v>29</v>
      </c>
      <c r="C11" s="37"/>
      <c r="D11" s="70">
        <v>0</v>
      </c>
      <c r="E11" s="70">
        <v>0</v>
      </c>
      <c r="F11" s="71">
        <v>0</v>
      </c>
      <c r="G11" s="57"/>
      <c r="H11" s="5"/>
      <c r="I11" s="19" t="s">
        <v>28</v>
      </c>
      <c r="J11" s="11">
        <v>32776300</v>
      </c>
      <c r="K11" s="11">
        <v>37394040</v>
      </c>
      <c r="L11" s="58">
        <v>4617740</v>
      </c>
    </row>
    <row r="12" spans="1:12" ht="20.100000000000001" customHeight="1" x14ac:dyDescent="0.15">
      <c r="A12" s="59"/>
      <c r="B12" s="22"/>
      <c r="C12" s="21" t="s">
        <v>29</v>
      </c>
      <c r="D12" s="31">
        <v>0</v>
      </c>
      <c r="E12" s="31">
        <v>0</v>
      </c>
      <c r="F12" s="52"/>
      <c r="G12" s="57"/>
      <c r="H12" s="5"/>
      <c r="I12" s="19" t="s">
        <v>51</v>
      </c>
      <c r="J12" s="11">
        <v>41132899.520000003</v>
      </c>
      <c r="K12" s="11">
        <v>53770500</v>
      </c>
      <c r="L12" s="58">
        <v>12637600.479999997</v>
      </c>
    </row>
    <row r="13" spans="1:12" ht="20.100000000000001" customHeight="1" x14ac:dyDescent="0.15">
      <c r="A13" s="3" t="s">
        <v>32</v>
      </c>
      <c r="B13" s="24"/>
      <c r="C13" s="38"/>
      <c r="D13" s="14">
        <v>856028000</v>
      </c>
      <c r="E13" s="14">
        <v>894454000</v>
      </c>
      <c r="F13" s="54">
        <v>38426000</v>
      </c>
      <c r="G13" s="57"/>
      <c r="H13" s="5"/>
      <c r="I13" s="19" t="s">
        <v>47</v>
      </c>
      <c r="J13" s="11">
        <v>0</v>
      </c>
      <c r="K13" s="11"/>
      <c r="L13" s="58">
        <v>0</v>
      </c>
    </row>
    <row r="14" spans="1:12" ht="20.100000000000001" customHeight="1" x14ac:dyDescent="0.15">
      <c r="A14" s="49"/>
      <c r="B14" s="1" t="s">
        <v>32</v>
      </c>
      <c r="C14" s="39"/>
      <c r="D14" s="70">
        <v>856028000</v>
      </c>
      <c r="E14" s="70">
        <v>894454000</v>
      </c>
      <c r="F14" s="71">
        <v>38426000</v>
      </c>
      <c r="G14" s="57"/>
      <c r="H14" s="43" t="s">
        <v>38</v>
      </c>
      <c r="I14" s="39"/>
      <c r="J14" s="13">
        <v>4032000</v>
      </c>
      <c r="K14" s="13">
        <v>5880000</v>
      </c>
      <c r="L14" s="10">
        <v>1848000</v>
      </c>
    </row>
    <row r="15" spans="1:12" ht="20.100000000000001" customHeight="1" x14ac:dyDescent="0.15">
      <c r="A15" s="49"/>
      <c r="B15" s="44"/>
      <c r="C15" s="19" t="s">
        <v>40</v>
      </c>
      <c r="D15" s="28">
        <v>355514000</v>
      </c>
      <c r="E15" s="28">
        <v>386728000</v>
      </c>
      <c r="F15" s="66">
        <v>31214000</v>
      </c>
      <c r="G15" s="57"/>
      <c r="H15" s="5"/>
      <c r="I15" s="19" t="s">
        <v>43</v>
      </c>
      <c r="J15" s="11">
        <v>442000</v>
      </c>
      <c r="K15" s="11">
        <v>400000</v>
      </c>
      <c r="L15" s="58">
        <v>-42000</v>
      </c>
    </row>
    <row r="16" spans="1:12" ht="20.100000000000001" customHeight="1" x14ac:dyDescent="0.15">
      <c r="A16" s="15"/>
      <c r="B16" s="17"/>
      <c r="C16" s="40" t="s">
        <v>30</v>
      </c>
      <c r="D16" s="28">
        <v>132152300</v>
      </c>
      <c r="E16" s="28">
        <v>141518000</v>
      </c>
      <c r="F16" s="66">
        <v>9365700</v>
      </c>
      <c r="G16" s="57"/>
      <c r="H16" s="5"/>
      <c r="I16" s="19" t="s">
        <v>48</v>
      </c>
      <c r="J16" s="11">
        <v>1500000</v>
      </c>
      <c r="K16" s="11">
        <v>2400000</v>
      </c>
      <c r="L16" s="58">
        <v>900000</v>
      </c>
    </row>
    <row r="17" spans="1:12" ht="20.100000000000001" customHeight="1" x14ac:dyDescent="0.15">
      <c r="A17" s="110"/>
      <c r="B17" s="111"/>
      <c r="C17" s="19" t="s">
        <v>61</v>
      </c>
      <c r="D17" s="28">
        <v>347361700</v>
      </c>
      <c r="E17" s="28">
        <v>366208000</v>
      </c>
      <c r="F17" s="66">
        <v>18846300</v>
      </c>
      <c r="G17" s="57"/>
      <c r="H17" s="5"/>
      <c r="I17" s="19" t="s">
        <v>23</v>
      </c>
      <c r="J17" s="11">
        <v>2090000</v>
      </c>
      <c r="K17" s="11">
        <v>3080000</v>
      </c>
      <c r="L17" s="58">
        <v>990000</v>
      </c>
    </row>
    <row r="18" spans="1:12" ht="20.100000000000001" customHeight="1" x14ac:dyDescent="0.15">
      <c r="A18" s="112"/>
      <c r="B18" s="113"/>
      <c r="C18" s="41" t="s">
        <v>39</v>
      </c>
      <c r="D18" s="29">
        <v>21000000</v>
      </c>
      <c r="E18" s="29">
        <v>0</v>
      </c>
      <c r="F18" s="55">
        <v>-21000000</v>
      </c>
      <c r="G18" s="57"/>
      <c r="H18" s="43" t="s">
        <v>12</v>
      </c>
      <c r="I18" s="39"/>
      <c r="J18" s="13">
        <v>51257930</v>
      </c>
      <c r="K18" s="13">
        <v>48999130</v>
      </c>
      <c r="L18" s="10">
        <v>-2258800</v>
      </c>
    </row>
    <row r="19" spans="1:12" ht="20.100000000000001" customHeight="1" x14ac:dyDescent="0.15">
      <c r="A19" s="3" t="s">
        <v>56</v>
      </c>
      <c r="B19" s="23"/>
      <c r="C19" s="36"/>
      <c r="D19" s="30">
        <v>56059226</v>
      </c>
      <c r="E19" s="30">
        <v>49600000</v>
      </c>
      <c r="F19" s="53">
        <v>-6459226</v>
      </c>
      <c r="G19" s="57"/>
      <c r="H19" s="5"/>
      <c r="I19" s="19" t="s">
        <v>21</v>
      </c>
      <c r="J19" s="11">
        <v>2939300</v>
      </c>
      <c r="K19" s="11">
        <v>4630000</v>
      </c>
      <c r="L19" s="58">
        <v>1690700</v>
      </c>
    </row>
    <row r="20" spans="1:12" ht="20.100000000000001" customHeight="1" x14ac:dyDescent="0.15">
      <c r="A20" s="49"/>
      <c r="B20" s="20" t="s">
        <v>56</v>
      </c>
      <c r="C20" s="35"/>
      <c r="D20" s="72">
        <v>56059226</v>
      </c>
      <c r="E20" s="72">
        <v>49600000</v>
      </c>
      <c r="F20" s="71">
        <v>-6459226</v>
      </c>
      <c r="G20" s="57"/>
      <c r="H20" s="5"/>
      <c r="I20" s="19" t="s">
        <v>52</v>
      </c>
      <c r="J20" s="11">
        <v>18592738</v>
      </c>
      <c r="K20" s="11">
        <v>12097360</v>
      </c>
      <c r="L20" s="58">
        <v>-6495378</v>
      </c>
    </row>
    <row r="21" spans="1:12" ht="20.100000000000001" customHeight="1" x14ac:dyDescent="0.15">
      <c r="A21" s="49"/>
      <c r="B21" s="67"/>
      <c r="C21" s="19" t="s">
        <v>57</v>
      </c>
      <c r="D21" s="28">
        <v>50950000</v>
      </c>
      <c r="E21" s="28">
        <v>46000000</v>
      </c>
      <c r="F21" s="66">
        <v>-4950000</v>
      </c>
      <c r="G21" s="57"/>
      <c r="H21" s="5"/>
      <c r="I21" s="19" t="s">
        <v>36</v>
      </c>
      <c r="J21" s="11">
        <v>8748750</v>
      </c>
      <c r="K21" s="11">
        <v>13750000</v>
      </c>
      <c r="L21" s="58">
        <v>5001250</v>
      </c>
    </row>
    <row r="22" spans="1:12" ht="20.100000000000001" customHeight="1" x14ac:dyDescent="0.15">
      <c r="A22" s="15"/>
      <c r="B22" s="25"/>
      <c r="C22" s="42" t="s">
        <v>55</v>
      </c>
      <c r="D22" s="31">
        <v>5109226</v>
      </c>
      <c r="E22" s="31">
        <v>3600000</v>
      </c>
      <c r="F22" s="66">
        <v>-1509226</v>
      </c>
      <c r="G22" s="57"/>
      <c r="H22" s="5"/>
      <c r="I22" s="19" t="s">
        <v>46</v>
      </c>
      <c r="J22" s="11">
        <v>5806060</v>
      </c>
      <c r="K22" s="11">
        <v>6000000</v>
      </c>
      <c r="L22" s="58">
        <v>193940</v>
      </c>
    </row>
    <row r="23" spans="1:12" ht="20.100000000000001" customHeight="1" x14ac:dyDescent="0.15">
      <c r="A23" s="3" t="s">
        <v>2</v>
      </c>
      <c r="B23" s="23"/>
      <c r="C23" s="36"/>
      <c r="D23" s="30"/>
      <c r="E23" s="30"/>
      <c r="F23" s="53"/>
      <c r="G23" s="57"/>
      <c r="H23" s="5"/>
      <c r="I23" s="19" t="s">
        <v>15</v>
      </c>
      <c r="J23" s="11">
        <v>4419473</v>
      </c>
      <c r="K23" s="11">
        <v>4500000</v>
      </c>
      <c r="L23" s="58">
        <v>80527</v>
      </c>
    </row>
    <row r="24" spans="1:12" ht="20.100000000000001" customHeight="1" x14ac:dyDescent="0.15">
      <c r="A24" s="68"/>
      <c r="B24" s="1" t="s">
        <v>2</v>
      </c>
      <c r="C24" s="39"/>
      <c r="D24" s="70"/>
      <c r="E24" s="70"/>
      <c r="F24" s="71"/>
      <c r="G24" s="59"/>
      <c r="H24" s="120"/>
      <c r="I24" s="21" t="s">
        <v>49</v>
      </c>
      <c r="J24" s="12">
        <v>10751609</v>
      </c>
      <c r="K24" s="11">
        <v>8021770</v>
      </c>
      <c r="L24" s="157">
        <v>-2729839</v>
      </c>
    </row>
    <row r="25" spans="1:12" ht="20.100000000000001" customHeight="1" x14ac:dyDescent="0.15">
      <c r="A25" s="49"/>
      <c r="B25" s="69"/>
      <c r="C25" s="19" t="s">
        <v>27</v>
      </c>
      <c r="D25" s="28"/>
      <c r="E25" s="28"/>
      <c r="F25" s="66"/>
      <c r="G25" s="4" t="s">
        <v>35</v>
      </c>
      <c r="H25" s="75"/>
      <c r="I25" s="76"/>
      <c r="J25" s="47">
        <v>31792000</v>
      </c>
      <c r="K25" s="47">
        <v>12540000</v>
      </c>
      <c r="L25" s="139">
        <v>-19252000</v>
      </c>
    </row>
    <row r="26" spans="1:12" ht="20.100000000000001" customHeight="1" x14ac:dyDescent="0.15">
      <c r="A26" s="114"/>
      <c r="B26" s="25"/>
      <c r="C26" s="42" t="s">
        <v>42</v>
      </c>
      <c r="D26" s="31"/>
      <c r="E26" s="31"/>
      <c r="F26" s="115"/>
      <c r="G26" s="9"/>
      <c r="H26" s="1" t="s">
        <v>3</v>
      </c>
      <c r="I26" s="39"/>
      <c r="J26" s="13">
        <v>31792000</v>
      </c>
      <c r="K26" s="13">
        <v>12540000</v>
      </c>
      <c r="L26" s="10">
        <v>-19252000</v>
      </c>
    </row>
    <row r="27" spans="1:12" ht="20.100000000000001" customHeight="1" x14ac:dyDescent="0.15">
      <c r="A27" s="4" t="s">
        <v>9</v>
      </c>
      <c r="B27" s="75"/>
      <c r="C27" s="76"/>
      <c r="D27" s="107">
        <v>19750000</v>
      </c>
      <c r="E27" s="107">
        <v>5000000</v>
      </c>
      <c r="F27" s="108">
        <v>-14750000</v>
      </c>
      <c r="G27" s="57"/>
      <c r="H27" s="44"/>
      <c r="I27" s="19" t="s">
        <v>3</v>
      </c>
      <c r="J27" s="11">
        <v>0</v>
      </c>
      <c r="K27" s="11">
        <v>0</v>
      </c>
      <c r="L27" s="58">
        <v>0</v>
      </c>
    </row>
    <row r="28" spans="1:12" ht="20.100000000000001" customHeight="1" x14ac:dyDescent="0.15">
      <c r="A28" s="68"/>
      <c r="B28" s="1" t="s">
        <v>9</v>
      </c>
      <c r="C28" s="39"/>
      <c r="D28" s="70">
        <v>19750000</v>
      </c>
      <c r="E28" s="70">
        <v>5000000</v>
      </c>
      <c r="F28" s="87">
        <v>-14750000</v>
      </c>
      <c r="G28" s="57"/>
      <c r="H28" s="46"/>
      <c r="I28" s="19" t="s">
        <v>73</v>
      </c>
      <c r="J28" s="11">
        <v>21232000</v>
      </c>
      <c r="K28" s="11">
        <v>7040000</v>
      </c>
      <c r="L28" s="58">
        <v>-14192000</v>
      </c>
    </row>
    <row r="29" spans="1:12" ht="20.100000000000001" customHeight="1" thickBot="1" x14ac:dyDescent="0.2">
      <c r="A29" s="49"/>
      <c r="B29" s="69"/>
      <c r="C29" s="19" t="s">
        <v>59</v>
      </c>
      <c r="D29" s="28">
        <v>5000000</v>
      </c>
      <c r="E29" s="28">
        <v>5000000</v>
      </c>
      <c r="F29" s="88">
        <v>0</v>
      </c>
      <c r="G29" s="121"/>
      <c r="H29" s="143"/>
      <c r="I29" s="84" t="s">
        <v>74</v>
      </c>
      <c r="J29" s="26">
        <v>10560000</v>
      </c>
      <c r="K29" s="11">
        <v>5500000</v>
      </c>
      <c r="L29" s="62">
        <v>-5060000</v>
      </c>
    </row>
    <row r="30" spans="1:12" ht="20.100000000000001" customHeight="1" thickBot="1" x14ac:dyDescent="0.2">
      <c r="A30" s="140"/>
      <c r="B30" s="141"/>
      <c r="C30" s="142" t="s">
        <v>24</v>
      </c>
      <c r="D30" s="32">
        <v>14750000</v>
      </c>
      <c r="E30" s="32">
        <v>0</v>
      </c>
      <c r="F30" s="109">
        <v>-14750000</v>
      </c>
      <c r="G30" s="85" t="s">
        <v>1</v>
      </c>
      <c r="H30" s="86"/>
      <c r="I30" s="135"/>
      <c r="J30" s="146">
        <v>368743710</v>
      </c>
      <c r="K30" s="146">
        <v>321950000</v>
      </c>
      <c r="L30" s="147">
        <v>-46793710</v>
      </c>
    </row>
    <row r="31" spans="1:12" ht="20.100000000000001" customHeight="1" x14ac:dyDescent="0.15">
      <c r="A31" s="85" t="s">
        <v>4</v>
      </c>
      <c r="B31" s="86"/>
      <c r="C31" s="135"/>
      <c r="D31" s="136">
        <v>33462271</v>
      </c>
      <c r="E31" s="136">
        <v>0</v>
      </c>
      <c r="F31" s="137">
        <v>-33462271</v>
      </c>
      <c r="G31" s="9"/>
      <c r="H31" s="43" t="s">
        <v>1</v>
      </c>
      <c r="I31" s="39"/>
      <c r="J31" s="13">
        <v>368743710</v>
      </c>
      <c r="K31" s="13">
        <v>321950000</v>
      </c>
      <c r="L31" s="10">
        <v>-46793710</v>
      </c>
    </row>
    <row r="32" spans="1:12" ht="20.100000000000001" customHeight="1" x14ac:dyDescent="0.15">
      <c r="A32" s="68"/>
      <c r="B32" s="1" t="s">
        <v>4</v>
      </c>
      <c r="C32" s="39"/>
      <c r="D32" s="70">
        <v>33462271</v>
      </c>
      <c r="E32" s="70">
        <v>0</v>
      </c>
      <c r="F32" s="87">
        <v>-33462271</v>
      </c>
      <c r="G32" s="57"/>
      <c r="H32" s="83"/>
      <c r="I32" s="19" t="s">
        <v>58</v>
      </c>
      <c r="J32" s="11">
        <v>59882600</v>
      </c>
      <c r="K32" s="11">
        <v>40940000</v>
      </c>
      <c r="L32" s="58">
        <v>-18942600</v>
      </c>
    </row>
    <row r="33" spans="1:12" ht="20.100000000000001" customHeight="1" x14ac:dyDescent="0.15">
      <c r="A33" s="49"/>
      <c r="B33" s="46"/>
      <c r="C33" s="19" t="s">
        <v>50</v>
      </c>
      <c r="D33" s="28">
        <v>1211727</v>
      </c>
      <c r="E33" s="28">
        <v>0</v>
      </c>
      <c r="F33" s="88">
        <v>-1211727</v>
      </c>
      <c r="G33" s="57"/>
      <c r="H33" s="83"/>
      <c r="I33" s="2" t="s">
        <v>62</v>
      </c>
      <c r="J33" s="11">
        <v>160460190</v>
      </c>
      <c r="K33" s="11">
        <v>160010000</v>
      </c>
      <c r="L33" s="58">
        <v>-450190</v>
      </c>
    </row>
    <row r="34" spans="1:12" ht="20.100000000000001" customHeight="1" x14ac:dyDescent="0.15">
      <c r="A34" s="15"/>
      <c r="B34" s="17"/>
      <c r="C34" s="40" t="s">
        <v>26</v>
      </c>
      <c r="D34" s="28">
        <v>8289404</v>
      </c>
      <c r="E34" s="28">
        <v>0</v>
      </c>
      <c r="F34" s="88">
        <v>-8289404</v>
      </c>
      <c r="G34" s="106"/>
      <c r="H34" s="117"/>
      <c r="I34" s="2" t="s">
        <v>75</v>
      </c>
      <c r="J34" s="11">
        <v>3300000</v>
      </c>
      <c r="K34" s="11">
        <v>10000000</v>
      </c>
      <c r="L34" s="58">
        <v>6700000</v>
      </c>
    </row>
    <row r="35" spans="1:12" ht="20.100000000000001" customHeight="1" x14ac:dyDescent="0.15">
      <c r="A35" s="144"/>
      <c r="B35" s="145"/>
      <c r="C35" s="21" t="s">
        <v>67</v>
      </c>
      <c r="D35" s="31">
        <v>23961140</v>
      </c>
      <c r="E35" s="31">
        <v>0</v>
      </c>
      <c r="F35" s="91">
        <v>-23961140</v>
      </c>
      <c r="G35" s="106"/>
      <c r="H35" s="117"/>
      <c r="I35" s="19" t="s">
        <v>66</v>
      </c>
      <c r="J35" s="11">
        <v>68224000</v>
      </c>
      <c r="K35" s="11">
        <v>48000000</v>
      </c>
      <c r="L35" s="58">
        <v>-20224000</v>
      </c>
    </row>
    <row r="36" spans="1:12" ht="20.100000000000001" customHeight="1" x14ac:dyDescent="0.15">
      <c r="A36" s="4" t="s">
        <v>5</v>
      </c>
      <c r="B36" s="75"/>
      <c r="C36" s="76"/>
      <c r="D36" s="107">
        <v>2240000</v>
      </c>
      <c r="E36" s="107">
        <v>0</v>
      </c>
      <c r="F36" s="108">
        <v>-2240000</v>
      </c>
      <c r="G36" s="57"/>
      <c r="H36" s="83"/>
      <c r="I36" s="2" t="s">
        <v>65</v>
      </c>
      <c r="J36" s="116">
        <v>16000000</v>
      </c>
      <c r="K36" s="116">
        <v>16000000</v>
      </c>
      <c r="L36" s="58">
        <v>0</v>
      </c>
    </row>
    <row r="37" spans="1:12" ht="20.100000000000001" customHeight="1" x14ac:dyDescent="0.15">
      <c r="A37" s="56"/>
      <c r="B37" s="1" t="s">
        <v>5</v>
      </c>
      <c r="C37" s="39"/>
      <c r="D37" s="70">
        <v>2240000</v>
      </c>
      <c r="E37" s="70">
        <v>0</v>
      </c>
      <c r="F37" s="87">
        <v>-2240000</v>
      </c>
      <c r="G37" s="57"/>
      <c r="H37" s="83"/>
      <c r="I37" s="19" t="s">
        <v>64</v>
      </c>
      <c r="J37" s="116">
        <v>60876920</v>
      </c>
      <c r="K37" s="116">
        <v>47000000</v>
      </c>
      <c r="L37" s="58">
        <v>-13876920</v>
      </c>
    </row>
    <row r="38" spans="1:12" ht="20.100000000000001" customHeight="1" x14ac:dyDescent="0.15">
      <c r="A38" s="57"/>
      <c r="B38" s="46"/>
      <c r="C38" s="45" t="s">
        <v>44</v>
      </c>
      <c r="D38" s="34">
        <v>0</v>
      </c>
      <c r="E38" s="34">
        <v>0</v>
      </c>
      <c r="F38" s="88">
        <v>0</v>
      </c>
      <c r="G38" s="3" t="s">
        <v>33</v>
      </c>
      <c r="H38" s="23"/>
      <c r="I38" s="36"/>
      <c r="J38" s="138"/>
      <c r="K38" s="138"/>
      <c r="L38" s="139">
        <v>0</v>
      </c>
    </row>
    <row r="39" spans="1:12" ht="20.100000000000001" customHeight="1" x14ac:dyDescent="0.15">
      <c r="A39" s="16"/>
      <c r="B39" s="17"/>
      <c r="C39" s="40" t="s">
        <v>34</v>
      </c>
      <c r="D39" s="28">
        <v>40000</v>
      </c>
      <c r="E39" s="28">
        <v>0</v>
      </c>
      <c r="F39" s="88">
        <v>-40000</v>
      </c>
      <c r="G39" s="57"/>
      <c r="H39" s="43" t="s">
        <v>33</v>
      </c>
      <c r="I39" s="39"/>
      <c r="J39" s="13"/>
      <c r="K39" s="13"/>
      <c r="L39" s="10">
        <v>0</v>
      </c>
    </row>
    <row r="40" spans="1:12" ht="20.100000000000001" customHeight="1" x14ac:dyDescent="0.15">
      <c r="A40" s="89"/>
      <c r="B40" s="90"/>
      <c r="C40" s="42" t="s">
        <v>45</v>
      </c>
      <c r="D40" s="31">
        <v>2200000</v>
      </c>
      <c r="E40" s="31">
        <v>0</v>
      </c>
      <c r="F40" s="91">
        <v>-2200000</v>
      </c>
      <c r="G40" s="119"/>
      <c r="H40" s="118"/>
      <c r="I40" s="21" t="s">
        <v>33</v>
      </c>
      <c r="J40" s="12"/>
      <c r="K40" s="12"/>
      <c r="L40" s="60">
        <v>0</v>
      </c>
    </row>
    <row r="41" spans="1:12" ht="20.100000000000001" customHeight="1" x14ac:dyDescent="0.15">
      <c r="A41" s="92"/>
      <c r="B41" s="93"/>
      <c r="C41" s="94"/>
      <c r="D41" s="95"/>
      <c r="E41" s="95"/>
      <c r="F41" s="96"/>
      <c r="G41" s="4" t="s">
        <v>18</v>
      </c>
      <c r="H41" s="75"/>
      <c r="I41" s="76"/>
      <c r="J41" s="103">
        <v>2597102</v>
      </c>
      <c r="K41" s="103">
        <v>0</v>
      </c>
      <c r="L41" s="104">
        <v>-2597102</v>
      </c>
    </row>
    <row r="42" spans="1:12" ht="20.100000000000001" customHeight="1" x14ac:dyDescent="0.15">
      <c r="A42" s="16"/>
      <c r="B42" s="17"/>
      <c r="C42" s="101"/>
      <c r="D42" s="100"/>
      <c r="E42" s="100"/>
      <c r="F42" s="102"/>
      <c r="G42" s="57"/>
      <c r="H42" s="43" t="s">
        <v>18</v>
      </c>
      <c r="I42" s="39"/>
      <c r="J42" s="13">
        <v>2597102</v>
      </c>
      <c r="K42" s="13">
        <v>0</v>
      </c>
      <c r="L42" s="10">
        <v>-2597102</v>
      </c>
    </row>
    <row r="43" spans="1:12" ht="20.100000000000001" customHeight="1" x14ac:dyDescent="0.15">
      <c r="A43" s="16"/>
      <c r="B43" s="17"/>
      <c r="C43" s="101"/>
      <c r="D43" s="100"/>
      <c r="E43" s="100"/>
      <c r="F43" s="102"/>
      <c r="G43" s="119"/>
      <c r="H43" s="118"/>
      <c r="I43" s="21" t="s">
        <v>18</v>
      </c>
      <c r="J43" s="12">
        <v>2597102</v>
      </c>
      <c r="K43" s="12"/>
      <c r="L43" s="157">
        <v>-2597102</v>
      </c>
    </row>
    <row r="44" spans="1:12" ht="20.100000000000001" customHeight="1" x14ac:dyDescent="0.15">
      <c r="A44" s="16"/>
      <c r="B44" s="17"/>
      <c r="C44" s="101"/>
      <c r="D44" s="100"/>
      <c r="E44" s="100"/>
      <c r="F44" s="102"/>
      <c r="G44" s="4" t="s">
        <v>25</v>
      </c>
      <c r="H44" s="75"/>
      <c r="I44" s="76"/>
      <c r="J44" s="103">
        <v>26622695</v>
      </c>
      <c r="K44" s="103">
        <v>0</v>
      </c>
      <c r="L44" s="139">
        <v>-26622695</v>
      </c>
    </row>
    <row r="45" spans="1:12" ht="20.100000000000001" customHeight="1" x14ac:dyDescent="0.15">
      <c r="A45" s="16"/>
      <c r="B45" s="17"/>
      <c r="C45" s="101"/>
      <c r="D45" s="100"/>
      <c r="E45" s="100"/>
      <c r="F45" s="102"/>
      <c r="G45" s="57"/>
      <c r="H45" s="43" t="s">
        <v>25</v>
      </c>
      <c r="I45" s="39"/>
      <c r="J45" s="13">
        <v>26622695</v>
      </c>
      <c r="K45" s="13">
        <v>0</v>
      </c>
      <c r="L45" s="10">
        <v>-26622695</v>
      </c>
    </row>
    <row r="46" spans="1:12" ht="20.100000000000001" customHeight="1" x14ac:dyDescent="0.15">
      <c r="A46" s="57"/>
      <c r="B46" s="46"/>
      <c r="C46" s="46"/>
      <c r="D46" s="97"/>
      <c r="E46" s="97"/>
      <c r="F46" s="98"/>
      <c r="G46" s="63"/>
      <c r="H46" s="5"/>
      <c r="I46" s="19" t="s">
        <v>4</v>
      </c>
      <c r="J46" s="11"/>
      <c r="K46" s="11"/>
      <c r="L46" s="58">
        <v>0</v>
      </c>
    </row>
    <row r="47" spans="1:12" ht="20.100000000000001" customHeight="1" x14ac:dyDescent="0.15">
      <c r="A47" s="57"/>
      <c r="B47" s="46"/>
      <c r="C47" s="46"/>
      <c r="D47" s="97"/>
      <c r="E47" s="97"/>
      <c r="F47" s="98"/>
      <c r="G47" s="63"/>
      <c r="H47" s="5"/>
      <c r="I47" s="19" t="s">
        <v>68</v>
      </c>
      <c r="J47" s="11">
        <v>40000</v>
      </c>
      <c r="K47" s="11">
        <v>0</v>
      </c>
      <c r="L47" s="58">
        <v>-40000</v>
      </c>
    </row>
    <row r="48" spans="1:12" ht="20.100000000000001" customHeight="1" x14ac:dyDescent="0.15">
      <c r="A48" s="57"/>
      <c r="B48" s="46"/>
      <c r="C48" s="46"/>
      <c r="D48" s="97"/>
      <c r="E48" s="97"/>
      <c r="F48" s="98"/>
      <c r="G48" s="57"/>
      <c r="H48" s="46"/>
      <c r="I48" s="19" t="s">
        <v>8</v>
      </c>
      <c r="J48" s="11"/>
      <c r="K48" s="11"/>
      <c r="L48" s="58">
        <v>0</v>
      </c>
    </row>
    <row r="49" spans="1:12" ht="20.100000000000001" customHeight="1" thickBot="1" x14ac:dyDescent="0.2">
      <c r="A49" s="121"/>
      <c r="B49" s="143"/>
      <c r="C49" s="143"/>
      <c r="D49" s="158"/>
      <c r="E49" s="158"/>
      <c r="F49" s="159"/>
      <c r="G49" s="64"/>
      <c r="H49" s="65"/>
      <c r="I49" s="61" t="s">
        <v>6</v>
      </c>
      <c r="J49" s="26">
        <v>26582695</v>
      </c>
      <c r="K49" s="26"/>
      <c r="L49" s="62">
        <v>-26582695</v>
      </c>
    </row>
  </sheetData>
  <mergeCells count="7">
    <mergeCell ref="A6:C6"/>
    <mergeCell ref="G6:I6"/>
    <mergeCell ref="A1:L1"/>
    <mergeCell ref="A3:F3"/>
    <mergeCell ref="G3:L3"/>
    <mergeCell ref="A4:C4"/>
    <mergeCell ref="G4:I4"/>
  </mergeCells>
  <phoneticPr fontId="13" type="noConversion"/>
  <pageMargins left="0.7" right="0.7" top="0.75" bottom="0.75" header="0.3" footer="0.3"/>
  <pageSetup paperSize="9" scale="9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0"/>
  <sheetViews>
    <sheetView workbookViewId="0">
      <selection activeCell="E20" sqref="E20"/>
    </sheetView>
  </sheetViews>
  <sheetFormatPr defaultRowHeight="13.5" x14ac:dyDescent="0.15"/>
  <cols>
    <col min="4" max="4" width="11.33203125" bestFit="1" customWidth="1"/>
    <col min="5" max="5" width="14.5546875" bestFit="1" customWidth="1"/>
    <col min="6" max="6" width="10.109375" bestFit="1" customWidth="1"/>
    <col min="10" max="10" width="11.33203125" bestFit="1" customWidth="1"/>
    <col min="11" max="11" width="14.5546875" bestFit="1" customWidth="1"/>
    <col min="12" max="12" width="10.109375" bestFit="1" customWidth="1"/>
  </cols>
  <sheetData>
    <row r="1" spans="1:12" ht="31.5" x14ac:dyDescent="0.15">
      <c r="A1" s="386" t="s">
        <v>78</v>
      </c>
      <c r="B1" s="386"/>
      <c r="C1" s="386"/>
      <c r="D1" s="386"/>
      <c r="E1" s="386"/>
      <c r="F1" s="386"/>
      <c r="G1" s="386"/>
      <c r="H1" s="386"/>
      <c r="I1" s="386"/>
      <c r="J1" s="386"/>
      <c r="K1" s="386"/>
      <c r="L1" s="386"/>
    </row>
    <row r="2" spans="1:12" ht="24" customHeight="1" thickBot="1" x14ac:dyDescent="0.2">
      <c r="A2" s="183" t="s">
        <v>79</v>
      </c>
      <c r="B2" s="184"/>
      <c r="C2" s="184"/>
      <c r="D2" s="185"/>
      <c r="E2" s="185"/>
      <c r="F2" s="186"/>
      <c r="G2" s="187"/>
      <c r="H2" s="188"/>
      <c r="I2" s="188"/>
      <c r="J2" s="189"/>
      <c r="K2" s="189"/>
      <c r="L2" s="190" t="s">
        <v>80</v>
      </c>
    </row>
    <row r="3" spans="1:12" ht="20.100000000000001" customHeight="1" x14ac:dyDescent="0.15">
      <c r="A3" s="399" t="s">
        <v>81</v>
      </c>
      <c r="B3" s="400"/>
      <c r="C3" s="400"/>
      <c r="D3" s="400"/>
      <c r="E3" s="400"/>
      <c r="F3" s="400"/>
      <c r="G3" s="399" t="s">
        <v>82</v>
      </c>
      <c r="H3" s="400"/>
      <c r="I3" s="400"/>
      <c r="J3" s="400"/>
      <c r="K3" s="400"/>
      <c r="L3" s="401"/>
    </row>
    <row r="4" spans="1:12" ht="20.100000000000001" customHeight="1" x14ac:dyDescent="0.15">
      <c r="A4" s="402" t="s">
        <v>83</v>
      </c>
      <c r="B4" s="403"/>
      <c r="C4" s="403"/>
      <c r="D4" s="191" t="s">
        <v>84</v>
      </c>
      <c r="E4" s="192" t="s">
        <v>85</v>
      </c>
      <c r="F4" s="193" t="s">
        <v>86</v>
      </c>
      <c r="G4" s="404" t="s">
        <v>83</v>
      </c>
      <c r="H4" s="405"/>
      <c r="I4" s="405"/>
      <c r="J4" s="191" t="s">
        <v>84</v>
      </c>
      <c r="K4" s="192" t="s">
        <v>85</v>
      </c>
      <c r="L4" s="194" t="s">
        <v>86</v>
      </c>
    </row>
    <row r="5" spans="1:12" ht="20.100000000000001" customHeight="1" thickBot="1" x14ac:dyDescent="0.2">
      <c r="A5" s="195" t="s">
        <v>87</v>
      </c>
      <c r="B5" s="196" t="s">
        <v>88</v>
      </c>
      <c r="C5" s="197" t="s">
        <v>89</v>
      </c>
      <c r="D5" s="198" t="s">
        <v>90</v>
      </c>
      <c r="E5" s="198" t="s">
        <v>91</v>
      </c>
      <c r="F5" s="199" t="s">
        <v>92</v>
      </c>
      <c r="G5" s="195" t="s">
        <v>87</v>
      </c>
      <c r="H5" s="196" t="s">
        <v>88</v>
      </c>
      <c r="I5" s="197" t="s">
        <v>89</v>
      </c>
      <c r="J5" s="198" t="s">
        <v>90</v>
      </c>
      <c r="K5" s="198" t="s">
        <v>91</v>
      </c>
      <c r="L5" s="200" t="s">
        <v>92</v>
      </c>
    </row>
    <row r="6" spans="1:12" ht="20.100000000000001" customHeight="1" thickBot="1" x14ac:dyDescent="0.2">
      <c r="A6" s="395" t="s">
        <v>93</v>
      </c>
      <c r="B6" s="396"/>
      <c r="C6" s="396"/>
      <c r="D6" s="201">
        <v>2805304128</v>
      </c>
      <c r="E6" s="201">
        <v>3439000000</v>
      </c>
      <c r="F6" s="202">
        <v>633695872</v>
      </c>
      <c r="G6" s="397" t="s">
        <v>93</v>
      </c>
      <c r="H6" s="398"/>
      <c r="I6" s="398"/>
      <c r="J6" s="203">
        <f>SUM(J7,J11,J12,J14,J15,J16)</f>
        <v>2805304128</v>
      </c>
      <c r="K6" s="203">
        <f>SUM(K7,K11,K12,K14,K15,K16)</f>
        <v>3439000000</v>
      </c>
      <c r="L6" s="204">
        <f t="shared" ref="L6:L12" si="0">K6-J6</f>
        <v>633695872</v>
      </c>
    </row>
    <row r="7" spans="1:12" ht="20.100000000000001" customHeight="1" x14ac:dyDescent="0.15">
      <c r="A7" s="205" t="s">
        <v>94</v>
      </c>
      <c r="B7" s="206"/>
      <c r="C7" s="207"/>
      <c r="D7" s="208">
        <v>0</v>
      </c>
      <c r="E7" s="208">
        <v>0</v>
      </c>
      <c r="F7" s="209">
        <v>0</v>
      </c>
      <c r="G7" s="205" t="s">
        <v>95</v>
      </c>
      <c r="H7" s="206"/>
      <c r="I7" s="207"/>
      <c r="J7" s="210">
        <f>SUM(J8:J10)</f>
        <v>138689780</v>
      </c>
      <c r="K7" s="210">
        <f>SUM(K8:K10)</f>
        <v>181810000</v>
      </c>
      <c r="L7" s="211">
        <f t="shared" si="0"/>
        <v>43120220</v>
      </c>
    </row>
    <row r="8" spans="1:12" ht="20.100000000000001" customHeight="1" x14ac:dyDescent="0.15">
      <c r="A8" s="212" t="s">
        <v>96</v>
      </c>
      <c r="B8" s="213"/>
      <c r="C8" s="214"/>
      <c r="D8" s="215">
        <v>0</v>
      </c>
      <c r="E8" s="215">
        <v>0</v>
      </c>
      <c r="F8" s="216">
        <v>0</v>
      </c>
      <c r="G8" s="217"/>
      <c r="H8" s="218" t="s">
        <v>97</v>
      </c>
      <c r="I8" s="219"/>
      <c r="J8" s="220">
        <f>'[1]예산 총괄표-1'!J8</f>
        <v>127473570</v>
      </c>
      <c r="K8" s="220">
        <f>'[1]예산 총괄표-1'!K8</f>
        <v>143920000</v>
      </c>
      <c r="L8" s="221">
        <f t="shared" si="0"/>
        <v>16446430</v>
      </c>
    </row>
    <row r="9" spans="1:12" ht="20.100000000000001" customHeight="1" x14ac:dyDescent="0.15">
      <c r="A9" s="212" t="s">
        <v>98</v>
      </c>
      <c r="B9" s="222"/>
      <c r="C9" s="223"/>
      <c r="D9" s="224">
        <v>2592431000</v>
      </c>
      <c r="E9" s="224">
        <v>3439000000</v>
      </c>
      <c r="F9" s="225">
        <v>846569000</v>
      </c>
      <c r="G9" s="226"/>
      <c r="H9" s="218" t="s">
        <v>116</v>
      </c>
      <c r="I9" s="219"/>
      <c r="J9" s="220">
        <f>'[1]예산 총괄표-1'!J14</f>
        <v>600000</v>
      </c>
      <c r="K9" s="220">
        <f>'[1]예산 총괄표-1'!K14</f>
        <v>2400000</v>
      </c>
      <c r="L9" s="221"/>
    </row>
    <row r="10" spans="1:12" ht="20.100000000000001" customHeight="1" x14ac:dyDescent="0.15">
      <c r="A10" s="227"/>
      <c r="B10" s="228"/>
      <c r="C10" s="229" t="s">
        <v>99</v>
      </c>
      <c r="D10" s="230">
        <v>2023031000</v>
      </c>
      <c r="E10" s="230">
        <v>2710000000</v>
      </c>
      <c r="F10" s="231">
        <v>686969000</v>
      </c>
      <c r="G10" s="226"/>
      <c r="H10" s="232" t="s">
        <v>100</v>
      </c>
      <c r="I10" s="233"/>
      <c r="J10" s="234">
        <f>'[1]예산 총괄표-1'!J16</f>
        <v>10616210</v>
      </c>
      <c r="K10" s="234">
        <f>'[1]예산 총괄표-1'!K16</f>
        <v>35490000</v>
      </c>
      <c r="L10" s="235">
        <f t="shared" si="0"/>
        <v>24873790</v>
      </c>
    </row>
    <row r="11" spans="1:12" ht="20.100000000000001" customHeight="1" x14ac:dyDescent="0.15">
      <c r="A11" s="236"/>
      <c r="B11" s="237"/>
      <c r="C11" s="238" t="s">
        <v>101</v>
      </c>
      <c r="D11" s="230">
        <v>569400000</v>
      </c>
      <c r="E11" s="230">
        <v>729000000</v>
      </c>
      <c r="F11" s="231">
        <v>159600000</v>
      </c>
      <c r="G11" s="239" t="s">
        <v>117</v>
      </c>
      <c r="H11" s="240"/>
      <c r="I11" s="241"/>
      <c r="J11" s="242"/>
      <c r="K11" s="242"/>
      <c r="L11" s="243"/>
    </row>
    <row r="12" spans="1:12" ht="20.100000000000001" customHeight="1" x14ac:dyDescent="0.15">
      <c r="A12" s="244"/>
      <c r="B12" s="245"/>
      <c r="C12" s="229" t="s">
        <v>102</v>
      </c>
      <c r="D12" s="230">
        <v>0</v>
      </c>
      <c r="E12" s="230">
        <v>0</v>
      </c>
      <c r="F12" s="231">
        <v>0</v>
      </c>
      <c r="G12" s="205" t="s">
        <v>103</v>
      </c>
      <c r="H12" s="206"/>
      <c r="I12" s="207"/>
      <c r="J12" s="210">
        <f>J13</f>
        <v>2457621220</v>
      </c>
      <c r="K12" s="210">
        <f>K13</f>
        <v>3257190000</v>
      </c>
      <c r="L12" s="246">
        <f t="shared" si="0"/>
        <v>799568780</v>
      </c>
    </row>
    <row r="13" spans="1:12" ht="20.100000000000001" customHeight="1" x14ac:dyDescent="0.15">
      <c r="A13" s="247"/>
      <c r="B13" s="248"/>
      <c r="C13" s="249" t="s">
        <v>104</v>
      </c>
      <c r="D13" s="230">
        <v>0</v>
      </c>
      <c r="E13" s="230">
        <v>0</v>
      </c>
      <c r="F13" s="250">
        <v>0</v>
      </c>
      <c r="G13" s="217"/>
      <c r="H13" s="218" t="s">
        <v>105</v>
      </c>
      <c r="I13" s="219"/>
      <c r="J13" s="220">
        <f>'[1]예산 총괄표-1'!J23</f>
        <v>2457621220</v>
      </c>
      <c r="K13" s="220">
        <f>'[1]예산 총괄표-1'!K23</f>
        <v>3257190000</v>
      </c>
      <c r="L13" s="221">
        <f>'[1]예산 총괄표-1'!L23</f>
        <v>799568780</v>
      </c>
    </row>
    <row r="14" spans="1:12" ht="20.100000000000001" customHeight="1" x14ac:dyDescent="0.15">
      <c r="A14" s="212" t="s">
        <v>106</v>
      </c>
      <c r="B14" s="213"/>
      <c r="C14" s="214"/>
      <c r="D14" s="251"/>
      <c r="E14" s="251"/>
      <c r="F14" s="216"/>
      <c r="G14" s="239" t="s">
        <v>107</v>
      </c>
      <c r="H14" s="240"/>
      <c r="I14" s="241"/>
      <c r="J14" s="242">
        <f>'[1]예산 총괄표-1'!J30</f>
        <v>206547174</v>
      </c>
      <c r="K14" s="242">
        <f>'[1]예산 총괄표-1'!K30</f>
        <v>0</v>
      </c>
      <c r="L14" s="243">
        <f>'[1]예산 총괄표-1'!L30</f>
        <v>-206547174</v>
      </c>
    </row>
    <row r="15" spans="1:12" ht="20.100000000000001" customHeight="1" x14ac:dyDescent="0.15">
      <c r="A15" s="227"/>
      <c r="B15" s="252"/>
      <c r="C15" s="229" t="s">
        <v>108</v>
      </c>
      <c r="D15" s="230"/>
      <c r="E15" s="230"/>
      <c r="F15" s="231"/>
      <c r="G15" s="239" t="s">
        <v>109</v>
      </c>
      <c r="H15" s="240"/>
      <c r="I15" s="241"/>
      <c r="J15" s="242"/>
      <c r="K15" s="242"/>
      <c r="L15" s="243"/>
    </row>
    <row r="16" spans="1:12" ht="20.100000000000001" customHeight="1" x14ac:dyDescent="0.15">
      <c r="A16" s="236"/>
      <c r="B16" s="253"/>
      <c r="C16" s="254" t="s">
        <v>110</v>
      </c>
      <c r="D16" s="255"/>
      <c r="E16" s="255"/>
      <c r="F16" s="231"/>
      <c r="G16" s="239" t="s">
        <v>111</v>
      </c>
      <c r="H16" s="240"/>
      <c r="I16" s="241"/>
      <c r="J16" s="242">
        <f>'[1]예산 총괄표-1'!J32</f>
        <v>2445954</v>
      </c>
      <c r="K16" s="242">
        <f>'[1]예산 총괄표-1'!K32</f>
        <v>0</v>
      </c>
      <c r="L16" s="243">
        <f>'[1]제공기관-세출'!G65</f>
        <v>-1698302</v>
      </c>
    </row>
    <row r="17" spans="1:12" ht="20.100000000000001" customHeight="1" x14ac:dyDescent="0.15">
      <c r="A17" s="212" t="s">
        <v>118</v>
      </c>
      <c r="B17" s="213"/>
      <c r="C17" s="214"/>
      <c r="D17" s="251"/>
      <c r="E17" s="251"/>
      <c r="F17" s="216"/>
      <c r="G17" s="256"/>
      <c r="H17" s="257"/>
      <c r="I17" s="258"/>
      <c r="J17" s="259"/>
      <c r="K17" s="259"/>
      <c r="L17" s="260"/>
    </row>
    <row r="18" spans="1:12" ht="20.100000000000001" customHeight="1" x14ac:dyDescent="0.15">
      <c r="A18" s="205" t="s">
        <v>119</v>
      </c>
      <c r="B18" s="206"/>
      <c r="C18" s="207"/>
      <c r="D18" s="261"/>
      <c r="E18" s="261"/>
      <c r="F18" s="262"/>
      <c r="G18" s="244"/>
      <c r="H18" s="263"/>
      <c r="I18" s="264"/>
      <c r="J18" s="265"/>
      <c r="K18" s="265"/>
      <c r="L18" s="266"/>
    </row>
    <row r="19" spans="1:12" ht="20.100000000000001" customHeight="1" x14ac:dyDescent="0.15">
      <c r="A19" s="205" t="s">
        <v>120</v>
      </c>
      <c r="B19" s="206"/>
      <c r="C19" s="207"/>
      <c r="D19" s="261">
        <v>208993128</v>
      </c>
      <c r="E19" s="261">
        <v>0</v>
      </c>
      <c r="F19" s="261">
        <v>-177503771</v>
      </c>
      <c r="G19" s="244"/>
      <c r="H19" s="267"/>
      <c r="I19" s="264"/>
      <c r="J19" s="265"/>
      <c r="K19" s="265"/>
      <c r="L19" s="266"/>
    </row>
    <row r="20" spans="1:12" ht="20.100000000000001" customHeight="1" thickBot="1" x14ac:dyDescent="0.2">
      <c r="A20" s="268" t="s">
        <v>115</v>
      </c>
      <c r="B20" s="269"/>
      <c r="C20" s="270"/>
      <c r="D20" s="271">
        <v>3880000</v>
      </c>
      <c r="E20" s="271">
        <v>0</v>
      </c>
      <c r="F20" s="271">
        <v>-3880000</v>
      </c>
      <c r="G20" s="272"/>
      <c r="H20" s="273"/>
      <c r="I20" s="274"/>
      <c r="J20" s="275"/>
      <c r="K20" s="275"/>
      <c r="L20" s="276"/>
    </row>
  </sheetData>
  <mergeCells count="7">
    <mergeCell ref="A6:C6"/>
    <mergeCell ref="G6:I6"/>
    <mergeCell ref="A1:L1"/>
    <mergeCell ref="A3:F3"/>
    <mergeCell ref="G3:L3"/>
    <mergeCell ref="A4:C4"/>
    <mergeCell ref="G4:I4"/>
  </mergeCells>
  <phoneticPr fontId="13" type="noConversion"/>
  <pageMargins left="0.7" right="0.7" top="0.75" bottom="0.75" header="0.3" footer="0.3"/>
  <pageSetup paperSize="9" scale="9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1"/>
  <sheetViews>
    <sheetView tabSelected="1" workbookViewId="0">
      <selection activeCell="N8" sqref="N8"/>
    </sheetView>
  </sheetViews>
  <sheetFormatPr defaultRowHeight="13.5" x14ac:dyDescent="0.15"/>
  <cols>
    <col min="4" max="4" width="11.33203125" bestFit="1" customWidth="1"/>
    <col min="5" max="5" width="13.21875" bestFit="1" customWidth="1"/>
    <col min="6" max="6" width="10.109375" bestFit="1" customWidth="1"/>
    <col min="10" max="10" width="11.33203125" bestFit="1" customWidth="1"/>
    <col min="11" max="11" width="13.21875" bestFit="1" customWidth="1"/>
    <col min="12" max="12" width="10.109375" bestFit="1" customWidth="1"/>
  </cols>
  <sheetData>
    <row r="1" spans="1:12" ht="31.5" x14ac:dyDescent="0.15">
      <c r="A1" s="386" t="s">
        <v>76</v>
      </c>
      <c r="B1" s="386"/>
      <c r="C1" s="386"/>
      <c r="D1" s="386"/>
      <c r="E1" s="386"/>
      <c r="F1" s="386"/>
      <c r="G1" s="386"/>
      <c r="H1" s="386"/>
      <c r="I1" s="386"/>
      <c r="J1" s="386"/>
      <c r="K1" s="386"/>
      <c r="L1" s="386"/>
    </row>
    <row r="2" spans="1:12" ht="21" thickBot="1" x14ac:dyDescent="0.2">
      <c r="A2" s="183" t="s">
        <v>79</v>
      </c>
      <c r="B2" s="184"/>
      <c r="C2" s="184"/>
      <c r="D2" s="185"/>
      <c r="E2" s="185"/>
      <c r="F2" s="186"/>
      <c r="G2" s="187"/>
      <c r="H2" s="188"/>
      <c r="I2" s="188"/>
      <c r="J2" s="189"/>
      <c r="K2" s="189"/>
      <c r="L2" s="190" t="s">
        <v>80</v>
      </c>
    </row>
    <row r="3" spans="1:12" ht="20.100000000000001" customHeight="1" x14ac:dyDescent="0.15">
      <c r="A3" s="406" t="s">
        <v>81</v>
      </c>
      <c r="B3" s="407"/>
      <c r="C3" s="407"/>
      <c r="D3" s="400"/>
      <c r="E3" s="400"/>
      <c r="F3" s="407"/>
      <c r="G3" s="406" t="s">
        <v>82</v>
      </c>
      <c r="H3" s="407"/>
      <c r="I3" s="407"/>
      <c r="J3" s="407"/>
      <c r="K3" s="407"/>
      <c r="L3" s="408"/>
    </row>
    <row r="4" spans="1:12" ht="20.100000000000001" customHeight="1" x14ac:dyDescent="0.15">
      <c r="A4" s="409" t="s">
        <v>83</v>
      </c>
      <c r="B4" s="410"/>
      <c r="C4" s="410"/>
      <c r="D4" s="277" t="s">
        <v>84</v>
      </c>
      <c r="E4" s="278" t="s">
        <v>135</v>
      </c>
      <c r="F4" s="279" t="s">
        <v>86</v>
      </c>
      <c r="G4" s="409" t="s">
        <v>83</v>
      </c>
      <c r="H4" s="410"/>
      <c r="I4" s="410"/>
      <c r="J4" s="277" t="s">
        <v>84</v>
      </c>
      <c r="K4" s="278" t="s">
        <v>135</v>
      </c>
      <c r="L4" s="280" t="s">
        <v>86</v>
      </c>
    </row>
    <row r="5" spans="1:12" ht="20.100000000000001" customHeight="1" thickBot="1" x14ac:dyDescent="0.2">
      <c r="A5" s="281" t="s">
        <v>87</v>
      </c>
      <c r="B5" s="282" t="s">
        <v>88</v>
      </c>
      <c r="C5" s="283" t="s">
        <v>89</v>
      </c>
      <c r="D5" s="284" t="s">
        <v>90</v>
      </c>
      <c r="E5" s="285" t="s">
        <v>91</v>
      </c>
      <c r="F5" s="286" t="s">
        <v>92</v>
      </c>
      <c r="G5" s="281" t="s">
        <v>87</v>
      </c>
      <c r="H5" s="282" t="s">
        <v>88</v>
      </c>
      <c r="I5" s="283" t="s">
        <v>89</v>
      </c>
      <c r="J5" s="287" t="s">
        <v>90</v>
      </c>
      <c r="K5" s="287" t="s">
        <v>91</v>
      </c>
      <c r="L5" s="288" t="s">
        <v>92</v>
      </c>
    </row>
    <row r="6" spans="1:12" ht="20.100000000000001" customHeight="1" thickBot="1" x14ac:dyDescent="0.2">
      <c r="A6" s="395" t="s">
        <v>93</v>
      </c>
      <c r="B6" s="396"/>
      <c r="C6" s="396"/>
      <c r="D6" s="289">
        <f>SUM(D7,D11,D14,D20,D24,D28,D32,D37)</f>
        <v>2805304128</v>
      </c>
      <c r="E6" s="289">
        <f>SUM(E7,E11,E14,E20,E24,E28,E32,E37)</f>
        <v>3439000000</v>
      </c>
      <c r="F6" s="290">
        <f>E6-D6</f>
        <v>633695872</v>
      </c>
      <c r="G6" s="397" t="s">
        <v>93</v>
      </c>
      <c r="H6" s="398"/>
      <c r="I6" s="398"/>
      <c r="J6" s="203">
        <f>SUM(J7,J22,J29,J32)</f>
        <v>2805304128</v>
      </c>
      <c r="K6" s="203">
        <f>SUM(K7,K22,K29,K32)</f>
        <v>3439000000</v>
      </c>
      <c r="L6" s="291">
        <f>K6-J6</f>
        <v>633695872</v>
      </c>
    </row>
    <row r="7" spans="1:12" ht="20.100000000000001" customHeight="1" x14ac:dyDescent="0.15">
      <c r="A7" s="205" t="s">
        <v>94</v>
      </c>
      <c r="B7" s="206"/>
      <c r="C7" s="207"/>
      <c r="D7" s="261"/>
      <c r="E7" s="261"/>
      <c r="F7" s="292"/>
      <c r="G7" s="212" t="str">
        <f>'[1]제공기관-세출'!B6</f>
        <v>사무비</v>
      </c>
      <c r="H7" s="213"/>
      <c r="I7" s="214"/>
      <c r="J7" s="293">
        <f>SUM(J8,J14,J16)</f>
        <v>138689780</v>
      </c>
      <c r="K7" s="293">
        <f>SUM(K8,K14,K16)</f>
        <v>181810000</v>
      </c>
      <c r="L7" s="294">
        <f>K7-J7</f>
        <v>43120220</v>
      </c>
    </row>
    <row r="8" spans="1:12" ht="20.100000000000001" customHeight="1" x14ac:dyDescent="0.15">
      <c r="A8" s="227"/>
      <c r="B8" s="295" t="s">
        <v>94</v>
      </c>
      <c r="C8" s="296"/>
      <c r="D8" s="297"/>
      <c r="E8" s="297"/>
      <c r="F8" s="298"/>
      <c r="G8" s="299"/>
      <c r="H8" s="218" t="str">
        <f>'[1]제공기관-세출'!C7</f>
        <v>인건비</v>
      </c>
      <c r="I8" s="219"/>
      <c r="J8" s="220">
        <f>SUM(J9:J13)</f>
        <v>127473570</v>
      </c>
      <c r="K8" s="220">
        <f>SUM(K9:K13)</f>
        <v>143920000</v>
      </c>
      <c r="L8" s="300">
        <f>K8-J8</f>
        <v>16446430</v>
      </c>
    </row>
    <row r="9" spans="1:12" ht="20.100000000000001" customHeight="1" x14ac:dyDescent="0.15">
      <c r="A9" s="227"/>
      <c r="B9" s="228"/>
      <c r="C9" s="229" t="str">
        <f>'[1]제공기관-세입'!D8</f>
        <v>사업수입</v>
      </c>
      <c r="D9" s="230"/>
      <c r="E9" s="230"/>
      <c r="F9" s="231"/>
      <c r="G9" s="227"/>
      <c r="H9" s="228"/>
      <c r="I9" s="301" t="str">
        <f>'[1]제공기관-세출'!D8</f>
        <v>급여</v>
      </c>
      <c r="J9" s="302">
        <f>'[1]돌봄수당-세출'!E8+'[1]제공기관-세출'!E8+'[1]경북도비-세출'!E8+'[1]경북추가지원-세출'!E8+'[1]영아전담-세출'!E8+'[1]양성교육-세출'!E8</f>
        <v>94864140</v>
      </c>
      <c r="K9" s="302">
        <f>'[1]돌봄수당-세출'!F8+'[1]제공기관-세출'!F8+'[1]경북도비-세출'!F8+'[1]경북추가지원-세출'!F8+'[1]영아전담-세출'!F8+'[1]양성교육-세출'!F8</f>
        <v>104640000</v>
      </c>
      <c r="L9" s="303">
        <f t="shared" ref="L9:L16" si="0">K9-J9</f>
        <v>9775860</v>
      </c>
    </row>
    <row r="10" spans="1:12" ht="20.100000000000001" customHeight="1" x14ac:dyDescent="0.15">
      <c r="A10" s="304"/>
      <c r="B10" s="305"/>
      <c r="C10" s="306"/>
      <c r="D10" s="255"/>
      <c r="E10" s="255"/>
      <c r="F10" s="231"/>
      <c r="G10" s="227"/>
      <c r="H10" s="307"/>
      <c r="I10" s="301" t="str">
        <f>'[1]제공기관-세출'!D10</f>
        <v>제수당</v>
      </c>
      <c r="J10" s="302">
        <f>'[1]돌봄수당-세출'!E9+'[1]제공기관-세출'!E10</f>
        <v>9469490</v>
      </c>
      <c r="K10" s="302">
        <f>'[1]돌봄수당-세출'!F9+'[1]제공기관-세출'!F10</f>
        <v>10480000</v>
      </c>
      <c r="L10" s="303">
        <f t="shared" si="0"/>
        <v>1010510</v>
      </c>
    </row>
    <row r="11" spans="1:12" ht="20.100000000000001" customHeight="1" x14ac:dyDescent="0.15">
      <c r="A11" s="212" t="s">
        <v>121</v>
      </c>
      <c r="B11" s="213"/>
      <c r="C11" s="214"/>
      <c r="D11" s="251"/>
      <c r="E11" s="251"/>
      <c r="F11" s="308"/>
      <c r="G11" s="227"/>
      <c r="H11" s="307"/>
      <c r="I11" s="301" t="str">
        <f>'[1]제공기관-세출'!D12</f>
        <v>퇴직금 및 퇴직적립금</v>
      </c>
      <c r="J11" s="302">
        <f>'[1]제공기관-세출'!E12</f>
        <v>8814560</v>
      </c>
      <c r="K11" s="302">
        <f>'[1]제공기관-세출'!F12</f>
        <v>9840000</v>
      </c>
      <c r="L11" s="303">
        <f t="shared" si="0"/>
        <v>1025440</v>
      </c>
    </row>
    <row r="12" spans="1:12" ht="20.100000000000001" customHeight="1" x14ac:dyDescent="0.15">
      <c r="A12" s="299"/>
      <c r="B12" s="309" t="s">
        <v>96</v>
      </c>
      <c r="C12" s="310"/>
      <c r="D12" s="311"/>
      <c r="E12" s="311"/>
      <c r="F12" s="298"/>
      <c r="G12" s="312"/>
      <c r="H12" s="307"/>
      <c r="I12" s="229" t="str">
        <f>'[1]제공기관-세출'!D14</f>
        <v>사회보험부담비용</v>
      </c>
      <c r="J12" s="313">
        <f>'[1]제공기관-세출'!E14</f>
        <v>10877020</v>
      </c>
      <c r="K12" s="313">
        <f>'[1]제공기관-세출'!F14</f>
        <v>12960000</v>
      </c>
      <c r="L12" s="303">
        <f t="shared" si="0"/>
        <v>2082980</v>
      </c>
    </row>
    <row r="13" spans="1:12" ht="20.100000000000001" customHeight="1" x14ac:dyDescent="0.15">
      <c r="A13" s="314"/>
      <c r="B13" s="315"/>
      <c r="C13" s="306" t="s">
        <v>96</v>
      </c>
      <c r="D13" s="255"/>
      <c r="E13" s="255"/>
      <c r="F13" s="316"/>
      <c r="G13" s="317"/>
      <c r="H13" s="318"/>
      <c r="I13" s="229" t="str">
        <f>'[1]제공기관-세출'!D16</f>
        <v>기타후생경비</v>
      </c>
      <c r="J13" s="313">
        <f>'[1]제공기관-세출'!E16</f>
        <v>3448360</v>
      </c>
      <c r="K13" s="313">
        <f>'[1]제공기관-세출'!F16</f>
        <v>6000000</v>
      </c>
      <c r="L13" s="303">
        <f t="shared" si="0"/>
        <v>2551640</v>
      </c>
    </row>
    <row r="14" spans="1:12" ht="20.100000000000001" customHeight="1" x14ac:dyDescent="0.15">
      <c r="A14" s="212" t="s">
        <v>98</v>
      </c>
      <c r="B14" s="222"/>
      <c r="C14" s="223"/>
      <c r="D14" s="224">
        <f>D15</f>
        <v>2592431000</v>
      </c>
      <c r="E14" s="224">
        <f>E15</f>
        <v>3439000000</v>
      </c>
      <c r="F14" s="292">
        <f>E14-D14</f>
        <v>846569000</v>
      </c>
      <c r="G14" s="226"/>
      <c r="H14" s="218" t="str">
        <f>'[1]제공기관-세출'!C19</f>
        <v>업무추진비</v>
      </c>
      <c r="I14" s="219"/>
      <c r="J14" s="220">
        <f>J15</f>
        <v>600000</v>
      </c>
      <c r="K14" s="220">
        <f>K15</f>
        <v>2400000</v>
      </c>
      <c r="L14" s="319">
        <f t="shared" si="0"/>
        <v>1800000</v>
      </c>
    </row>
    <row r="15" spans="1:12" ht="20.100000000000001" customHeight="1" x14ac:dyDescent="0.15">
      <c r="A15" s="227"/>
      <c r="B15" s="320" t="s">
        <v>98</v>
      </c>
      <c r="C15" s="219"/>
      <c r="D15" s="311">
        <f>SUM(D16:D19)</f>
        <v>2592431000</v>
      </c>
      <c r="E15" s="311">
        <f>SUM(E16:E19)</f>
        <v>3439000000</v>
      </c>
      <c r="F15" s="298">
        <f>E15-D15</f>
        <v>846569000</v>
      </c>
      <c r="G15" s="226"/>
      <c r="H15" s="228"/>
      <c r="I15" s="229" t="str">
        <f>'[1]제공기관-세출'!D20</f>
        <v>기관운영비</v>
      </c>
      <c r="J15" s="321">
        <f>'[1]제공기관-세출'!E20</f>
        <v>600000</v>
      </c>
      <c r="K15" s="321">
        <f>'[1]제공기관-세출'!F20</f>
        <v>2400000</v>
      </c>
      <c r="L15" s="303">
        <f t="shared" si="0"/>
        <v>1800000</v>
      </c>
    </row>
    <row r="16" spans="1:12" ht="20.100000000000001" customHeight="1" x14ac:dyDescent="0.15">
      <c r="A16" s="227"/>
      <c r="B16" s="228"/>
      <c r="C16" s="229" t="s">
        <v>99</v>
      </c>
      <c r="D16" s="230">
        <f>'[1]돌봄수당-세입'!E14+'[1]제공기관-세입'!E14</f>
        <v>2023031000</v>
      </c>
      <c r="E16" s="230">
        <f>'[1]돌봄수당-세입'!F14+'[1]제공기관-세입'!F14</f>
        <v>2710000000</v>
      </c>
      <c r="F16" s="231">
        <f>E16-D16</f>
        <v>686969000</v>
      </c>
      <c r="G16" s="226"/>
      <c r="H16" s="218" t="str">
        <f>'[1]제공기관-세출'!C23</f>
        <v>운영비</v>
      </c>
      <c r="I16" s="219"/>
      <c r="J16" s="220">
        <f>SUM(J17:J21)</f>
        <v>10616210</v>
      </c>
      <c r="K16" s="220">
        <f>SUM(K17:K21)</f>
        <v>35490000</v>
      </c>
      <c r="L16" s="300">
        <f t="shared" si="0"/>
        <v>24873790</v>
      </c>
    </row>
    <row r="17" spans="1:12" ht="20.100000000000001" customHeight="1" x14ac:dyDescent="0.15">
      <c r="A17" s="236"/>
      <c r="B17" s="237"/>
      <c r="C17" s="238" t="s">
        <v>101</v>
      </c>
      <c r="D17" s="230">
        <f>'[1]경북도비-세입'!E15+'[1]경북추가지원-세입'!E15+'[1]영아전담-세입'!E15</f>
        <v>569400000</v>
      </c>
      <c r="E17" s="230">
        <f>'[1]경북도비-세입'!F15+'[1]경북추가지원-세입'!F15+'[1]영아전담-세입'!F15</f>
        <v>729000000</v>
      </c>
      <c r="F17" s="231">
        <f>E17-D17</f>
        <v>159600000</v>
      </c>
      <c r="G17" s="226"/>
      <c r="H17" s="228"/>
      <c r="I17" s="229" t="str">
        <f>'[1]제공기관-세출'!D24</f>
        <v>여비</v>
      </c>
      <c r="J17" s="321">
        <f>'[1]제공기관-세출'!E24</f>
        <v>540590</v>
      </c>
      <c r="K17" s="321">
        <f>'[1]제공기관-세출'!F24</f>
        <v>3600000</v>
      </c>
      <c r="L17" s="303">
        <f>K17-J17</f>
        <v>3059410</v>
      </c>
    </row>
    <row r="18" spans="1:12" ht="20.100000000000001" customHeight="1" x14ac:dyDescent="0.15">
      <c r="A18" s="244"/>
      <c r="B18" s="245"/>
      <c r="C18" s="229" t="s">
        <v>102</v>
      </c>
      <c r="D18" s="230"/>
      <c r="E18" s="230"/>
      <c r="F18" s="231"/>
      <c r="G18" s="226"/>
      <c r="H18" s="307"/>
      <c r="I18" s="229" t="str">
        <f>'[1]제공기관-세출'!D27</f>
        <v>수용비 및 수수료</v>
      </c>
      <c r="J18" s="321">
        <f>'[1]제공기관-세출'!E27</f>
        <v>7174400</v>
      </c>
      <c r="K18" s="321">
        <f>'[1]제공기관-세출'!F27</f>
        <v>23490000</v>
      </c>
      <c r="L18" s="303">
        <f>K18-J18</f>
        <v>16315600</v>
      </c>
    </row>
    <row r="19" spans="1:12" ht="20.100000000000001" customHeight="1" x14ac:dyDescent="0.15">
      <c r="A19" s="247"/>
      <c r="B19" s="248"/>
      <c r="C19" s="249" t="s">
        <v>104</v>
      </c>
      <c r="D19" s="322"/>
      <c r="E19" s="322"/>
      <c r="F19" s="323"/>
      <c r="G19" s="227"/>
      <c r="H19" s="307"/>
      <c r="I19" s="229" t="str">
        <f>'[1]제공기관-세출'!D29</f>
        <v>공공요금</v>
      </c>
      <c r="J19" s="321">
        <f>'[1]제공기관-세출'!E29</f>
        <v>2688000</v>
      </c>
      <c r="K19" s="321">
        <f>'[1]제공기관-세출'!F29</f>
        <v>7080000</v>
      </c>
      <c r="L19" s="303">
        <f>K19-J19</f>
        <v>4392000</v>
      </c>
    </row>
    <row r="20" spans="1:12" ht="20.100000000000001" customHeight="1" x14ac:dyDescent="0.15">
      <c r="A20" s="212" t="s">
        <v>106</v>
      </c>
      <c r="B20" s="213"/>
      <c r="C20" s="214"/>
      <c r="D20" s="251"/>
      <c r="E20" s="251"/>
      <c r="F20" s="308"/>
      <c r="G20" s="227"/>
      <c r="H20" s="307"/>
      <c r="I20" s="229" t="str">
        <f>'[1]제공기관-세출'!D32</f>
        <v>제세공과금</v>
      </c>
      <c r="J20" s="321">
        <f>'[1]제공기관-세출'!E32</f>
        <v>52920</v>
      </c>
      <c r="K20" s="321">
        <f>'[1]제공기관-세출'!F32</f>
        <v>120000</v>
      </c>
      <c r="L20" s="303">
        <f>K20-J20</f>
        <v>67080</v>
      </c>
    </row>
    <row r="21" spans="1:12" ht="20.100000000000001" customHeight="1" x14ac:dyDescent="0.15">
      <c r="A21" s="227"/>
      <c r="B21" s="295" t="s">
        <v>106</v>
      </c>
      <c r="C21" s="296"/>
      <c r="D21" s="297"/>
      <c r="E21" s="297"/>
      <c r="F21" s="298"/>
      <c r="G21" s="324"/>
      <c r="H21" s="325"/>
      <c r="I21" s="326" t="str">
        <f>'[1]제공기관-세출'!D34</f>
        <v>기타운영비</v>
      </c>
      <c r="J21" s="327">
        <f>'[1]제공기관-세출'!E34</f>
        <v>160300</v>
      </c>
      <c r="K21" s="327">
        <f>'[1]제공기관-세출'!F34</f>
        <v>1200000</v>
      </c>
      <c r="L21" s="328">
        <f>K21-J21</f>
        <v>1039700</v>
      </c>
    </row>
    <row r="22" spans="1:12" ht="20.100000000000001" customHeight="1" x14ac:dyDescent="0.15">
      <c r="A22" s="227"/>
      <c r="B22" s="252"/>
      <c r="C22" s="229" t="s">
        <v>108</v>
      </c>
      <c r="D22" s="230"/>
      <c r="E22" s="230"/>
      <c r="F22" s="231"/>
      <c r="G22" s="212" t="s">
        <v>103</v>
      </c>
      <c r="H22" s="213"/>
      <c r="I22" s="214"/>
      <c r="J22" s="329">
        <f>J23</f>
        <v>2457621220</v>
      </c>
      <c r="K22" s="329">
        <f>K23</f>
        <v>3257190000</v>
      </c>
      <c r="L22" s="294">
        <f t="shared" ref="L22:L36" si="1">K22-J22</f>
        <v>799568780</v>
      </c>
    </row>
    <row r="23" spans="1:12" ht="20.100000000000001" customHeight="1" x14ac:dyDescent="0.15">
      <c r="A23" s="330"/>
      <c r="B23" s="253"/>
      <c r="C23" s="254" t="s">
        <v>110</v>
      </c>
      <c r="D23" s="255"/>
      <c r="E23" s="255"/>
      <c r="F23" s="316"/>
      <c r="G23" s="299"/>
      <c r="H23" s="218" t="str">
        <f>'[1]제공기관-세출'!C37</f>
        <v>아이돌보미지원사업비</v>
      </c>
      <c r="I23" s="219"/>
      <c r="J23" s="220">
        <f>SUM(J24:J28)</f>
        <v>2457621220</v>
      </c>
      <c r="K23" s="220">
        <f>SUM(K24:K28)</f>
        <v>3257190000</v>
      </c>
      <c r="L23" s="300">
        <f t="shared" si="1"/>
        <v>799568780</v>
      </c>
    </row>
    <row r="24" spans="1:12" ht="20.100000000000001" customHeight="1" x14ac:dyDescent="0.15">
      <c r="A24" s="205" t="s">
        <v>112</v>
      </c>
      <c r="B24" s="206"/>
      <c r="C24" s="207"/>
      <c r="D24" s="261"/>
      <c r="E24" s="261"/>
      <c r="F24" s="331"/>
      <c r="G24" s="312"/>
      <c r="H24" s="228"/>
      <c r="I24" s="229" t="str">
        <f>'[1]제공기관-세출'!D38</f>
        <v>아이돌보미활동사업비</v>
      </c>
      <c r="J24" s="332">
        <f>'[1]돌봄수당-세출'!E23+'[1]제공기관-세출'!E38</f>
        <v>1508383000</v>
      </c>
      <c r="K24" s="332">
        <f>'[1]돌봄수당-세출'!F23+'[1]제공기관-세출'!F38</f>
        <v>2195100000</v>
      </c>
      <c r="L24" s="303">
        <f t="shared" si="1"/>
        <v>686717000</v>
      </c>
    </row>
    <row r="25" spans="1:12" ht="20.100000000000001" customHeight="1" x14ac:dyDescent="0.15">
      <c r="A25" s="333"/>
      <c r="B25" s="320" t="s">
        <v>112</v>
      </c>
      <c r="C25" s="219"/>
      <c r="D25" s="311"/>
      <c r="E25" s="311"/>
      <c r="F25" s="298"/>
      <c r="G25" s="334"/>
      <c r="H25" s="335"/>
      <c r="I25" s="229" t="str">
        <f>'[1]제공기관-세출'!D44</f>
        <v>아이돌보미관리사업비</v>
      </c>
      <c r="J25" s="332">
        <f>'[1]제공기관-세출'!E44</f>
        <v>373558220</v>
      </c>
      <c r="K25" s="332">
        <f>'[1]제공기관-세출'!F44</f>
        <v>330690000</v>
      </c>
      <c r="L25" s="303">
        <f t="shared" si="1"/>
        <v>-42868220</v>
      </c>
    </row>
    <row r="26" spans="1:12" ht="20.100000000000001" customHeight="1" x14ac:dyDescent="0.15">
      <c r="A26" s="227"/>
      <c r="B26" s="336"/>
      <c r="C26" s="229" t="s">
        <v>122</v>
      </c>
      <c r="D26" s="230"/>
      <c r="E26" s="230"/>
      <c r="F26" s="231"/>
      <c r="G26" s="334"/>
      <c r="H26" s="335"/>
      <c r="I26" s="229" t="str">
        <f>'[1]제공기관-세출'!D59</f>
        <v>관리수당</v>
      </c>
      <c r="J26" s="332">
        <f>'[1]제공기관-세출'!E59</f>
        <v>2400000</v>
      </c>
      <c r="K26" s="332">
        <f>'[1]제공기관-세출'!F59</f>
        <v>2400000</v>
      </c>
      <c r="L26" s="303">
        <f t="shared" si="1"/>
        <v>0</v>
      </c>
    </row>
    <row r="27" spans="1:12" ht="20.100000000000001" customHeight="1" x14ac:dyDescent="0.15">
      <c r="A27" s="236"/>
      <c r="B27" s="253"/>
      <c r="C27" s="254" t="s">
        <v>123</v>
      </c>
      <c r="D27" s="255"/>
      <c r="E27" s="255"/>
      <c r="F27" s="316"/>
      <c r="G27" s="334"/>
      <c r="H27" s="335"/>
      <c r="I27" s="337" t="s">
        <v>124</v>
      </c>
      <c r="J27" s="332">
        <f>'[1]양성교육-세출'!E23</f>
        <v>3880000</v>
      </c>
      <c r="K27" s="332">
        <f>'[1]양성교육-세출'!F23</f>
        <v>0</v>
      </c>
      <c r="L27" s="303">
        <f t="shared" si="1"/>
        <v>-3880000</v>
      </c>
    </row>
    <row r="28" spans="1:12" ht="20.100000000000001" customHeight="1" x14ac:dyDescent="0.15">
      <c r="A28" s="212" t="s">
        <v>113</v>
      </c>
      <c r="B28" s="213"/>
      <c r="C28" s="214"/>
      <c r="D28" s="251"/>
      <c r="E28" s="251"/>
      <c r="F28" s="308"/>
      <c r="G28" s="312"/>
      <c r="H28" s="307"/>
      <c r="I28" s="229" t="str">
        <f>'[2]세출 (2)'!D50</f>
        <v>경상북도지원사업</v>
      </c>
      <c r="J28" s="332">
        <f>'[1]경북도비-세출'!E23+'[1]경북추가지원-세출'!E23+'[1]영아전담-세출'!E23</f>
        <v>569400000</v>
      </c>
      <c r="K28" s="332">
        <f>'[1]경북도비-세출'!F23+'[1]경북추가지원-세출'!F23+'[1]영아전담-세출'!F23</f>
        <v>729000000</v>
      </c>
      <c r="L28" s="303">
        <f t="shared" si="1"/>
        <v>159600000</v>
      </c>
    </row>
    <row r="29" spans="1:12" ht="20.100000000000001" customHeight="1" x14ac:dyDescent="0.15">
      <c r="A29" s="333"/>
      <c r="B29" s="320" t="s">
        <v>113</v>
      </c>
      <c r="C29" s="219"/>
      <c r="D29" s="311"/>
      <c r="E29" s="311"/>
      <c r="F29" s="298"/>
      <c r="G29" s="212" t="s">
        <v>107</v>
      </c>
      <c r="H29" s="213"/>
      <c r="I29" s="214"/>
      <c r="J29" s="329">
        <f>J30</f>
        <v>206547174</v>
      </c>
      <c r="K29" s="329">
        <f>K30</f>
        <v>0</v>
      </c>
      <c r="L29" s="294">
        <f t="shared" si="1"/>
        <v>-206547174</v>
      </c>
    </row>
    <row r="30" spans="1:12" ht="20.100000000000001" customHeight="1" x14ac:dyDescent="0.15">
      <c r="A30" s="227"/>
      <c r="B30" s="336"/>
      <c r="C30" s="229" t="s">
        <v>125</v>
      </c>
      <c r="D30" s="230"/>
      <c r="E30" s="230"/>
      <c r="F30" s="231"/>
      <c r="G30" s="299"/>
      <c r="H30" s="218" t="s">
        <v>107</v>
      </c>
      <c r="I30" s="219"/>
      <c r="J30" s="220">
        <f>J31</f>
        <v>206547174</v>
      </c>
      <c r="K30" s="220">
        <f>K31</f>
        <v>0</v>
      </c>
      <c r="L30" s="300">
        <f t="shared" si="1"/>
        <v>-206547174</v>
      </c>
    </row>
    <row r="31" spans="1:12" ht="20.100000000000001" customHeight="1" thickBot="1" x14ac:dyDescent="0.2">
      <c r="A31" s="338"/>
      <c r="B31" s="339"/>
      <c r="C31" s="340" t="s">
        <v>126</v>
      </c>
      <c r="D31" s="341"/>
      <c r="E31" s="341"/>
      <c r="F31" s="342"/>
      <c r="G31" s="343"/>
      <c r="H31" s="344"/>
      <c r="I31" s="345" t="s">
        <v>107</v>
      </c>
      <c r="J31" s="346">
        <f>'[1]제공기관-세출'!E63+'[1]경북도비-세출'!E27+'[1]영아전담-세출'!E27+'[1]양성교육-세출'!E27</f>
        <v>206547174</v>
      </c>
      <c r="K31" s="346">
        <f>'[1]제공기관-세출'!F63+'[1]경북도비-세출'!F27+'[1]영아전담-세출'!F27+'[1]양성교육-세출'!F27</f>
        <v>0</v>
      </c>
      <c r="L31" s="342">
        <f t="shared" si="1"/>
        <v>-206547174</v>
      </c>
    </row>
    <row r="32" spans="1:12" ht="20.100000000000001" customHeight="1" x14ac:dyDescent="0.15">
      <c r="A32" s="347" t="s">
        <v>114</v>
      </c>
      <c r="B32" s="348"/>
      <c r="C32" s="349"/>
      <c r="D32" s="350">
        <f>D33</f>
        <v>208993128</v>
      </c>
      <c r="E32" s="350">
        <f>E33</f>
        <v>0</v>
      </c>
      <c r="F32" s="350">
        <f>'[1]제공기관-세입'!G31</f>
        <v>-177503771</v>
      </c>
      <c r="G32" s="347" t="s">
        <v>111</v>
      </c>
      <c r="H32" s="348"/>
      <c r="I32" s="349"/>
      <c r="J32" s="351">
        <f>J33</f>
        <v>2445954</v>
      </c>
      <c r="K32" s="351">
        <f>K33</f>
        <v>0</v>
      </c>
      <c r="L32" s="352">
        <f t="shared" si="1"/>
        <v>-2445954</v>
      </c>
    </row>
    <row r="33" spans="1:12" ht="20.100000000000001" customHeight="1" x14ac:dyDescent="0.15">
      <c r="A33" s="333"/>
      <c r="B33" s="320" t="s">
        <v>114</v>
      </c>
      <c r="C33" s="219"/>
      <c r="D33" s="311">
        <f>D34</f>
        <v>208993128</v>
      </c>
      <c r="E33" s="311">
        <f>E34</f>
        <v>0</v>
      </c>
      <c r="F33" s="311">
        <f>'[1]제공기관-세입'!G32</f>
        <v>-177503771</v>
      </c>
      <c r="G33" s="299"/>
      <c r="H33" s="218" t="s">
        <v>111</v>
      </c>
      <c r="I33" s="219"/>
      <c r="J33" s="220">
        <f>SUM(J34:J36)</f>
        <v>2445954</v>
      </c>
      <c r="K33" s="220">
        <f>SUM(K34:K36)</f>
        <v>0</v>
      </c>
      <c r="L33" s="300">
        <f t="shared" si="1"/>
        <v>-2445954</v>
      </c>
    </row>
    <row r="34" spans="1:12" ht="20.100000000000001" customHeight="1" x14ac:dyDescent="0.15">
      <c r="A34" s="227"/>
      <c r="B34" s="307"/>
      <c r="C34" s="229" t="s">
        <v>127</v>
      </c>
      <c r="D34" s="230">
        <f>'[1]제공기관-세입'!E33+'[1]경북도비-세입'!E33+'[1]경북추가지원-세입'!E33+'[1]영아전담-세입'!E33+'[1]양성교육-세입'!E32</f>
        <v>208993128</v>
      </c>
      <c r="E34" s="230">
        <f>'[1]제공기관-세입'!F33+'[1]경북도비-세입'!F33+'[1]경북추가지원-세입'!F33+'[1]영아전담-세입'!F33+'[1]양성교육-세입'!F32</f>
        <v>0</v>
      </c>
      <c r="F34" s="230">
        <f>'[1]제공기관-세입'!G33</f>
        <v>-177503771</v>
      </c>
      <c r="G34" s="312"/>
      <c r="H34" s="228"/>
      <c r="I34" s="229" t="s">
        <v>114</v>
      </c>
      <c r="J34" s="332">
        <f>'[1]제공기관-세출'!E67</f>
        <v>0</v>
      </c>
      <c r="K34" s="332">
        <f>'[1]제공기관-세출'!F67</f>
        <v>0</v>
      </c>
      <c r="L34" s="303">
        <f t="shared" si="1"/>
        <v>0</v>
      </c>
    </row>
    <row r="35" spans="1:12" ht="20.100000000000001" customHeight="1" x14ac:dyDescent="0.15">
      <c r="A35" s="236"/>
      <c r="B35" s="237"/>
      <c r="C35" s="238" t="s">
        <v>128</v>
      </c>
      <c r="D35" s="230"/>
      <c r="E35" s="230"/>
      <c r="F35" s="231"/>
      <c r="G35" s="334"/>
      <c r="H35" s="335"/>
      <c r="I35" s="229" t="s">
        <v>129</v>
      </c>
      <c r="J35" s="332"/>
      <c r="K35" s="332"/>
      <c r="L35" s="353"/>
    </row>
    <row r="36" spans="1:12" ht="20.100000000000001" customHeight="1" x14ac:dyDescent="0.15">
      <c r="A36" s="312"/>
      <c r="B36" s="336"/>
      <c r="C36" s="354" t="s">
        <v>130</v>
      </c>
      <c r="D36" s="355"/>
      <c r="E36" s="355"/>
      <c r="F36" s="356"/>
      <c r="G36" s="324"/>
      <c r="H36" s="357"/>
      <c r="I36" s="306" t="s">
        <v>131</v>
      </c>
      <c r="J36" s="358">
        <f>'[1]제공기관-세출'!E69+'[1]경북도비-세출'!E33+'[1]영아전담-세출'!E33+'[1]양성교육-세출'!E33</f>
        <v>2445954</v>
      </c>
      <c r="K36" s="358">
        <f>'[1]제공기관-세출'!F69+'[1]경북도비-세출'!F33+'[1]영아전담-세출'!F33+'[1]양성교육-세출'!F33</f>
        <v>0</v>
      </c>
      <c r="L36" s="303">
        <f t="shared" si="1"/>
        <v>-2445954</v>
      </c>
    </row>
    <row r="37" spans="1:12" ht="20.100000000000001" customHeight="1" x14ac:dyDescent="0.15">
      <c r="A37" s="212" t="s">
        <v>115</v>
      </c>
      <c r="B37" s="213"/>
      <c r="C37" s="214"/>
      <c r="D37" s="251">
        <f>D38</f>
        <v>3880000</v>
      </c>
      <c r="E37" s="251">
        <f>E38</f>
        <v>0</v>
      </c>
      <c r="F37" s="294">
        <f>E37-D37</f>
        <v>-3880000</v>
      </c>
      <c r="G37" s="359"/>
      <c r="H37" s="360"/>
      <c r="I37" s="361"/>
      <c r="J37" s="362"/>
      <c r="K37" s="362"/>
      <c r="L37" s="363"/>
    </row>
    <row r="38" spans="1:12" ht="20.100000000000001" customHeight="1" x14ac:dyDescent="0.15">
      <c r="A38" s="299"/>
      <c r="B38" s="320" t="s">
        <v>115</v>
      </c>
      <c r="C38" s="219"/>
      <c r="D38" s="311">
        <f>SUM(D39:D41)</f>
        <v>3880000</v>
      </c>
      <c r="E38" s="311">
        <f>SUM(E39:E41)</f>
        <v>0</v>
      </c>
      <c r="F38" s="300">
        <f>E38-D38</f>
        <v>-3880000</v>
      </c>
      <c r="G38" s="334"/>
      <c r="H38" s="335"/>
      <c r="I38" s="364"/>
      <c r="J38" s="365"/>
      <c r="K38" s="365"/>
      <c r="L38" s="366"/>
    </row>
    <row r="39" spans="1:12" ht="20.100000000000001" customHeight="1" x14ac:dyDescent="0.15">
      <c r="A39" s="226"/>
      <c r="B39" s="307"/>
      <c r="C39" s="367" t="s">
        <v>132</v>
      </c>
      <c r="D39" s="368"/>
      <c r="E39" s="368"/>
      <c r="F39" s="369"/>
      <c r="G39" s="244"/>
      <c r="H39" s="245"/>
      <c r="I39" s="370"/>
      <c r="J39" s="265"/>
      <c r="K39" s="265"/>
      <c r="L39" s="266"/>
    </row>
    <row r="40" spans="1:12" ht="20.100000000000001" customHeight="1" x14ac:dyDescent="0.15">
      <c r="A40" s="371"/>
      <c r="B40" s="237"/>
      <c r="C40" s="238" t="s">
        <v>133</v>
      </c>
      <c r="D40" s="230">
        <f>'[1]제공기관-세입'!E41</f>
        <v>0</v>
      </c>
      <c r="E40" s="230">
        <f>'[1]제공기관-세입'!F41</f>
        <v>0</v>
      </c>
      <c r="F40" s="303">
        <f>'[1]제공기관-세입'!G41</f>
        <v>0</v>
      </c>
      <c r="G40" s="372"/>
      <c r="H40" s="335"/>
      <c r="I40" s="370"/>
      <c r="J40" s="265"/>
      <c r="K40" s="265"/>
      <c r="L40" s="266"/>
    </row>
    <row r="41" spans="1:12" ht="20.100000000000001" customHeight="1" thickBot="1" x14ac:dyDescent="0.2">
      <c r="A41" s="373"/>
      <c r="B41" s="374"/>
      <c r="C41" s="340" t="s">
        <v>134</v>
      </c>
      <c r="D41" s="341">
        <f>'[1]제공기관-세입'!E42+'[1]경북도비-세입'!E41+'[1]경북추가지원-세입'!E40+'[1]영아전담-세입'!E41+'[1]양성교육-세입'!E40</f>
        <v>3880000</v>
      </c>
      <c r="E41" s="341">
        <f>'[1]제공기관-세입'!F42+'[1]경북도비-세입'!F41+'[1]경북추가지원-세입'!F40+'[1]영아전담-세입'!F41+'[1]양성교육-세입'!F40</f>
        <v>0</v>
      </c>
      <c r="F41" s="342">
        <f>E41-D41</f>
        <v>-3880000</v>
      </c>
      <c r="G41" s="375"/>
      <c r="H41" s="376"/>
      <c r="I41" s="376"/>
      <c r="J41" s="377"/>
      <c r="K41" s="377"/>
      <c r="L41" s="378"/>
    </row>
  </sheetData>
  <mergeCells count="7">
    <mergeCell ref="A6:C6"/>
    <mergeCell ref="G6:I6"/>
    <mergeCell ref="A1:L1"/>
    <mergeCell ref="A3:F3"/>
    <mergeCell ref="G3:L3"/>
    <mergeCell ref="A4:C4"/>
    <mergeCell ref="G4:I4"/>
  </mergeCells>
  <phoneticPr fontId="13" type="noConversion"/>
  <pageMargins left="0.7" right="0.7" top="0.75" bottom="0.75" header="0.3" footer="0.3"/>
  <pageSetup paperSize="9" scale="9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867</TotalTime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4</vt:i4>
      </vt:variant>
    </vt:vector>
  </HeadingPairs>
  <TitlesOfParts>
    <vt:vector size="4" baseType="lpstr">
      <vt:lpstr>23센터예산총괄1</vt:lpstr>
      <vt:lpstr>23센터예산총괄2</vt:lpstr>
      <vt:lpstr>23아돌예산총괄1</vt:lpstr>
      <vt:lpstr>23아돌예산총괄2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revision>54</cp:revision>
  <cp:lastPrinted>2022-12-15T04:16:12Z</cp:lastPrinted>
  <dcterms:created xsi:type="dcterms:W3CDTF">2007-09-05T03:03:24Z</dcterms:created>
  <dcterms:modified xsi:type="dcterms:W3CDTF">2022-12-16T05:52:51Z</dcterms:modified>
  <cp:version>1200.0100.01</cp:version>
</cp:coreProperties>
</file>