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3\"/>
    </mc:Choice>
  </mc:AlternateContent>
  <bookViews>
    <workbookView xWindow="-120" yWindow="-120" windowWidth="29040" windowHeight="15840"/>
  </bookViews>
  <sheets>
    <sheet name="세입명세서" sheetId="10" r:id="rId1"/>
    <sheet name="세출명세서" sheetId="11" r:id="rId2"/>
  </sheets>
  <definedNames>
    <definedName name="_xlnm._FilterDatabase" localSheetId="0" hidden="1">세입명세서!$A$6:$G$28</definedName>
    <definedName name="_xlnm._FilterDatabase" localSheetId="1" hidden="1">세출명세서!$A$6:$G$44</definedName>
    <definedName name="_xlnm.Print_Area" localSheetId="1">세출명세서!$A$1:$G$44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D47" i="11" l="1"/>
  <c r="E31" i="11" l="1"/>
  <c r="E12" i="10"/>
  <c r="F40" i="11"/>
  <c r="F39" i="11"/>
  <c r="D44" i="11"/>
  <c r="D43" i="11"/>
  <c r="E42" i="11"/>
  <c r="E43" i="11" s="1"/>
  <c r="D42" i="11"/>
  <c r="F41" i="11"/>
  <c r="F38" i="11"/>
  <c r="F42" i="11" l="1"/>
  <c r="F43" i="11" s="1"/>
  <c r="F19" i="10" l="1"/>
  <c r="E22" i="10"/>
  <c r="D22" i="10"/>
  <c r="F20" i="10" l="1"/>
  <c r="F16" i="10"/>
  <c r="F15" i="10"/>
  <c r="F12" i="10"/>
  <c r="D17" i="10" l="1"/>
  <c r="D18" i="10" s="1"/>
  <c r="D13" i="10"/>
  <c r="D14" i="10" s="1"/>
  <c r="F17" i="10" l="1"/>
  <c r="F18" i="10" s="1"/>
  <c r="F13" i="10"/>
  <c r="F14" i="10" s="1"/>
  <c r="E23" i="10" l="1"/>
  <c r="E13" i="10"/>
  <c r="E14" i="10" s="1"/>
  <c r="E17" i="10"/>
  <c r="E18" i="10" s="1"/>
  <c r="E26" i="10"/>
  <c r="E27" i="10" s="1"/>
  <c r="E10" i="10"/>
  <c r="E11" i="10" s="1"/>
  <c r="E28" i="10" l="1"/>
  <c r="E12" i="11"/>
  <c r="E15" i="11"/>
  <c r="E22" i="11" l="1"/>
  <c r="E23" i="11" s="1"/>
  <c r="E27" i="11"/>
  <c r="E28" i="11" s="1"/>
  <c r="E32" i="11"/>
  <c r="E33" i="11" s="1"/>
  <c r="F34" i="11"/>
  <c r="E36" i="11"/>
  <c r="E37" i="11" s="1"/>
  <c r="E44" i="11" l="1"/>
  <c r="E47" i="11" s="1"/>
  <c r="F8" i="10"/>
  <c r="F9" i="10"/>
  <c r="D10" i="10"/>
  <c r="D11" i="10" s="1"/>
  <c r="F7" i="10"/>
  <c r="F25" i="10"/>
  <c r="F24" i="10"/>
  <c r="D26" i="10"/>
  <c r="D27" i="10" s="1"/>
  <c r="D23" i="10"/>
  <c r="D28" i="10" s="1"/>
  <c r="F21" i="10"/>
  <c r="F22" i="10" l="1"/>
  <c r="F23" i="10" s="1"/>
  <c r="F26" i="10"/>
  <c r="F27" i="10" s="1"/>
  <c r="F10" i="10"/>
  <c r="F11" i="10" s="1"/>
  <c r="F10" i="11"/>
  <c r="F8" i="11"/>
  <c r="D12" i="11"/>
  <c r="F9" i="11"/>
  <c r="F11" i="11"/>
  <c r="F7" i="11"/>
  <c r="F28" i="10" l="1"/>
  <c r="F12" i="11"/>
  <c r="F14" i="11"/>
  <c r="D15" i="11"/>
  <c r="F13" i="11"/>
  <c r="F21" i="11"/>
  <c r="F18" i="11"/>
  <c r="F19" i="11"/>
  <c r="F20" i="11"/>
  <c r="F17" i="11"/>
  <c r="F16" i="11"/>
  <c r="D22" i="11"/>
  <c r="D23" i="11" s="1"/>
  <c r="F15" i="11" l="1"/>
  <c r="F22" i="11"/>
  <c r="F23" i="11" s="1"/>
  <c r="F25" i="11"/>
  <c r="F26" i="11"/>
  <c r="F24" i="11"/>
  <c r="D27" i="11"/>
  <c r="D28" i="11" s="1"/>
  <c r="F30" i="11"/>
  <c r="F31" i="11"/>
  <c r="D32" i="11"/>
  <c r="D33" i="11" s="1"/>
  <c r="F29" i="11"/>
  <c r="F35" i="11"/>
  <c r="F36" i="11" s="1"/>
  <c r="F37" i="11" s="1"/>
  <c r="D36" i="11"/>
  <c r="D37" i="11" s="1"/>
  <c r="F32" i="11" l="1"/>
  <c r="F33" i="11" s="1"/>
  <c r="F27" i="11"/>
  <c r="F28" i="11" s="1"/>
  <c r="F44" i="11" s="1"/>
  <c r="F47" i="11" s="1"/>
</calcChain>
</file>

<file path=xl/sharedStrings.xml><?xml version="1.0" encoding="utf-8"?>
<sst xmlns="http://schemas.openxmlformats.org/spreadsheetml/2006/main" count="127" uniqueCount="84">
  <si>
    <t>(단위:원)</t>
    <phoneticPr fontId="2" type="noConversion"/>
  </si>
  <si>
    <t>과 목</t>
    <phoneticPr fontId="2" type="noConversion"/>
  </si>
  <si>
    <t>이월금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</si>
  <si>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</si>
  <si>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</si>
  <si>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</si>
  <si>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</si>
  <si>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</si>
  <si>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</si>
  <si>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</si>
  <si>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</si>
  <si>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</si>
  <si>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</si>
  <si>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</si>
  <si>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</si>
  <si>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</si>
  <si>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</si>
  <si>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</si>
  <si>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</si>
  <si>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</si>
  <si>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</si>
  <si>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</si>
  <si>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</si>
  <si>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</si>
  <si>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</si>
  <si>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</si>
  <si>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</si>
  <si>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</si>
  <si>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</si>
  <si>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</si>
  <si>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</si>
  <si>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</si>
  <si>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</si>
  <si>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</si>
  <si>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</si>
  <si>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</si>
  <si>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</si>
  <si>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</si>
  <si>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</si>
  <si>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</si>
  <si>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</si>
  <si>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전년도이월금
(후원금)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</si>
  <si>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</si>
  <si>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</si>
  <si>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</si>
  <si>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</si>
  <si>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</si>
  <si>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</si>
  <si>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</si>
  <si>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</si>
  <si>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</si>
  <si>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</si>
  <si>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</si>
  <si>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</si>
  <si>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</si>
  <si>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</si>
  <si>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</si>
  <si>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퇴직금 및
퇴직적립금</t>
    <phoneticPr fontId="2" type="noConversion"/>
  </si>
  <si>
    <t>증감</t>
    <phoneticPr fontId="2" type="noConversion"/>
  </si>
  <si>
    <t>당해연도
예산액</t>
    <phoneticPr fontId="2" type="noConversion"/>
  </si>
  <si>
    <t>법인전입금</t>
    <phoneticPr fontId="2" type="noConversion"/>
  </si>
  <si>
    <t>전년도
예산액</t>
    <phoneticPr fontId="2" type="noConversion"/>
  </si>
  <si>
    <t>지정후원금</t>
    <phoneticPr fontId="2" type="noConversion"/>
  </si>
  <si>
    <t>비지정후원금</t>
    <phoneticPr fontId="2" type="noConversion"/>
  </si>
  <si>
    <t>2023년도 남원시가족센터 세입〮세출명세서</t>
    <phoneticPr fontId="2" type="noConversion"/>
  </si>
  <si>
    <t>2023년도 남원시가족센터 세입〮세출명세서</t>
    <phoneticPr fontId="2" type="noConversion"/>
  </si>
  <si>
    <t>운영지원사업 외 10개 사업</t>
    <phoneticPr fontId="2" type="noConversion"/>
  </si>
  <si>
    <t>전년도이월금
(보조금)</t>
    <phoneticPr fontId="2" type="noConversion"/>
  </si>
  <si>
    <t>운영지원사업 외 23개 사업</t>
    <phoneticPr fontId="2" type="noConversion"/>
  </si>
  <si>
    <t>운영지원사업 외 34개 사업</t>
    <phoneticPr fontId="2" type="noConversion"/>
  </si>
  <si>
    <t>산출기초</t>
    <phoneticPr fontId="2" type="noConversion"/>
  </si>
  <si>
    <t>이월금</t>
    <phoneticPr fontId="2" type="noConversion"/>
  </si>
  <si>
    <t>이월금
(이자)</t>
    <phoneticPr fontId="2" type="noConversion"/>
  </si>
  <si>
    <t>사업비
(보조금)</t>
    <phoneticPr fontId="2" type="noConversion"/>
  </si>
  <si>
    <t>사업비
(법인전입금)</t>
    <phoneticPr fontId="2" type="noConversion"/>
  </si>
  <si>
    <t>사업비
(후원금)</t>
    <phoneticPr fontId="2" type="noConversion"/>
  </si>
  <si>
    <t>반환금
(보조금)</t>
    <phoneticPr fontId="2" type="noConversion"/>
  </si>
  <si>
    <t>반환금
(이자)</t>
    <phoneticPr fontId="2" type="noConversion"/>
  </si>
  <si>
    <t>이월금
(보조금)</t>
    <phoneticPr fontId="2" type="noConversion"/>
  </si>
  <si>
    <t>이월금
(법인전입금)</t>
    <phoneticPr fontId="2" type="noConversion"/>
  </si>
  <si>
    <t>이월금
(후원금)</t>
    <phoneticPr fontId="2" type="noConversion"/>
  </si>
  <si>
    <t>운영지원사업 외</t>
    <phoneticPr fontId="2" type="noConversion"/>
  </si>
  <si>
    <t>운영지원사업</t>
    <phoneticPr fontId="2" type="noConversion"/>
  </si>
  <si>
    <t>후원금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</si>
</sst>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(예상) 지정후원금 &quot;###,###&quot;원 &quot;"/>
    <numFmt numFmtId="180" formatCode="&quot;(예상) 비지정후원금 &quot;###,###&quot;원 &quot;"/>
    <numFmt numFmtId="181" formatCode="&quot;법인전입금 &quot;###,###&quot;원 &quot;"/>
    <numFmt numFmtId="182" formatCode="&quot;(예상) 보조금, 법인전출금 이자수입 &quot;###,###&quot;원 &quot;"/>
    <numFmt numFmtId="183" formatCode="&quot;(예상) 후원금 이자수입 &quot;###,###&quot;원 &quot;"/>
    <numFmt numFmtId="184" formatCode="&quot;법인전입금 전년도이월금 &quot;###,###&quot;원 &quot;"/>
    <numFmt numFmtId="185" formatCode="&quot;후원금 전년도이월금 &quot;###,###&quot;원 &quot;"/>
    <numFmt numFmtId="186" formatCode="&quot;종사자 급여 &quot;###,###&quot;원 &quot;"/>
    <numFmt numFmtId="187" formatCode="&quot;직원회식비, 직원문화체험비 등 &quot;###,###&quot;원 &quot;"/>
    <numFmt numFmtId="188" formatCode="&quot;센터장활동비 &quot;###,###&quot;원 &quot;"/>
    <numFmt numFmtId="189" formatCode="&quot;(예상) 후원금 사업비 &quot;###,###&quot;원 &quot;"/>
    <numFmt numFmtId="190" formatCode="&quot;(예상) 이자수입 &quot;###,###&quot;원 &quot;"/>
    <numFmt numFmtId="191" formatCode="&quot;(예상) &quot;###,###&quot; &quot;"/>
    <numFmt numFmtId="192" formatCode="&quot;공동육아나눔터 리모델링 &quot;###,###&quot;원 &quot;"/>
  </numFmts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18" fillId="0" borderId="5" xfId="1" applyNumberFormat="1" applyFont="1" applyBorder="1" applyAlignment="1">
      <alignment vertical="center"/>
    </xf>
    <xf numFmtId="177" fontId="17" fillId="0" borderId="6" xfId="1" applyNumberFormat="1" applyFont="1" applyBorder="1" applyAlignment="1">
      <alignment horizontal="right"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7" fillId="0" borderId="5" xfId="1" applyNumberFormat="1" applyFont="1" applyBorder="1" applyAlignment="1">
      <alignment horizontal="center" vertical="center"/>
    </xf>
    <xf numFmtId="181" fontId="9" fillId="0" borderId="6" xfId="1" applyNumberFormat="1" applyFont="1" applyBorder="1" applyAlignment="1">
      <alignment horizontal="right" vertical="center"/>
    </xf>
    <xf numFmtId="179" fontId="9" fillId="0" borderId="6" xfId="1" applyNumberFormat="1" applyFont="1" applyBorder="1" applyAlignment="1">
      <alignment horizontal="right" vertical="center"/>
    </xf>
    <xf numFmtId="180" fontId="9" fillId="0" borderId="6" xfId="1" applyNumberFormat="1" applyFont="1" applyBorder="1" applyAlignment="1">
      <alignment horizontal="right" vertical="center"/>
    </xf>
    <xf numFmtId="184" fontId="9" fillId="0" borderId="6" xfId="1" applyNumberFormat="1" applyFont="1" applyBorder="1" applyAlignment="1">
      <alignment horizontal="right" vertical="center"/>
    </xf>
    <xf numFmtId="185" fontId="9" fillId="0" borderId="6" xfId="1" applyNumberFormat="1" applyFont="1" applyBorder="1" applyAlignment="1">
      <alignment horizontal="right" vertical="center"/>
    </xf>
    <xf numFmtId="182" fontId="9" fillId="0" borderId="6" xfId="1" applyNumberFormat="1" applyFont="1" applyBorder="1" applyAlignment="1">
      <alignment horizontal="right" vertical="center"/>
    </xf>
    <xf numFmtId="183" fontId="9" fillId="0" borderId="6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77" fontId="18" fillId="0" borderId="6" xfId="1" applyNumberFormat="1" applyFont="1" applyBorder="1" applyAlignment="1">
      <alignment horizontal="right" vertical="center"/>
    </xf>
    <xf numFmtId="191" fontId="16" fillId="0" borderId="5" xfId="1" applyNumberFormat="1" applyFont="1" applyBorder="1">
      <alignment vertical="center"/>
    </xf>
    <xf numFmtId="191" fontId="16" fillId="0" borderId="5" xfId="1" applyNumberFormat="1" applyFont="1" applyBorder="1" applyAlignment="1">
      <alignment vertical="center"/>
    </xf>
    <xf numFmtId="41" fontId="19" fillId="2" borderId="11" xfId="1" applyFont="1" applyFill="1" applyBorder="1" applyAlignment="1">
      <alignment horizontal="center" vertical="center"/>
    </xf>
    <xf numFmtId="177" fontId="13" fillId="0" borderId="5" xfId="1" applyNumberFormat="1" applyFont="1" applyBorder="1" applyAlignment="1">
      <alignment vertical="center" shrinkToFit="1"/>
    </xf>
    <xf numFmtId="177" fontId="9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9" fillId="0" borderId="15" xfId="1" applyNumberFormat="1" applyFont="1" applyBorder="1" applyAlignment="1">
      <alignment horizontal="center" vertical="center"/>
    </xf>
    <xf numFmtId="177" fontId="16" fillId="0" borderId="15" xfId="1" applyNumberFormat="1" applyFont="1" applyBorder="1" applyAlignment="1">
      <alignment vertical="center"/>
    </xf>
    <xf numFmtId="178" fontId="9" fillId="0" borderId="16" xfId="1" applyNumberFormat="1" applyFont="1" applyBorder="1" applyAlignment="1">
      <alignment horizontal="right" vertical="center"/>
    </xf>
    <xf numFmtId="178" fontId="9" fillId="0" borderId="6" xfId="1" applyNumberFormat="1" applyFont="1" applyBorder="1" applyAlignment="1">
      <alignment horizontal="right" vertical="center"/>
    </xf>
    <xf numFmtId="177" fontId="16" fillId="0" borderId="18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41" fontId="21" fillId="0" borderId="0" xfId="1" applyFont="1">
      <alignment vertical="center"/>
    </xf>
    <xf numFmtId="177" fontId="21" fillId="0" borderId="0" xfId="1" applyNumberFormat="1" applyFont="1" applyAlignment="1">
      <alignment horizontal="right" vertical="center"/>
    </xf>
    <xf numFmtId="41" fontId="16" fillId="0" borderId="0" xfId="1" applyFont="1" applyAlignment="1">
      <alignment horizontal="right" vertical="center"/>
    </xf>
    <xf numFmtId="41" fontId="21" fillId="2" borderId="10" xfId="1" applyFont="1" applyFill="1" applyBorder="1" applyAlignment="1">
      <alignment horizontal="center" vertical="center"/>
    </xf>
    <xf numFmtId="41" fontId="21" fillId="2" borderId="11" xfId="1" applyFont="1" applyFill="1" applyBorder="1" applyAlignment="1">
      <alignment horizontal="center" vertical="center"/>
    </xf>
    <xf numFmtId="177" fontId="16" fillId="0" borderId="18" xfId="1" applyNumberFormat="1" applyFont="1" applyBorder="1" applyAlignment="1">
      <alignment horizontal="center" vertical="center"/>
    </xf>
    <xf numFmtId="186" fontId="16" fillId="0" borderId="19" xfId="1" applyNumberFormat="1" applyFont="1" applyBorder="1" applyAlignment="1">
      <alignment horizontal="right" vertical="center"/>
    </xf>
    <xf numFmtId="187" fontId="16" fillId="0" borderId="6" xfId="1" applyNumberFormat="1" applyFont="1" applyBorder="1" applyAlignment="1">
      <alignment horizontal="right" vertical="center"/>
    </xf>
    <xf numFmtId="177" fontId="18" fillId="0" borderId="5" xfId="1" applyNumberFormat="1" applyFont="1" applyBorder="1" applyAlignment="1">
      <alignment horizontal="center" vertical="center"/>
    </xf>
    <xf numFmtId="188" fontId="16" fillId="0" borderId="6" xfId="1" applyNumberFormat="1" applyFont="1" applyBorder="1" applyAlignment="1">
      <alignment horizontal="right" vertical="center"/>
    </xf>
    <xf numFmtId="192" fontId="16" fillId="0" borderId="6" xfId="1" applyNumberFormat="1" applyFont="1" applyBorder="1" applyAlignment="1">
      <alignment horizontal="right" vertical="center"/>
    </xf>
    <xf numFmtId="177" fontId="16" fillId="0" borderId="6" xfId="1" applyNumberFormat="1" applyFont="1" applyBorder="1" applyAlignment="1">
      <alignment horizontal="right" vertical="center"/>
    </xf>
    <xf numFmtId="189" fontId="16" fillId="0" borderId="6" xfId="1" applyNumberFormat="1" applyFont="1" applyBorder="1" applyAlignment="1">
      <alignment horizontal="right" vertical="center"/>
    </xf>
    <xf numFmtId="190" fontId="16" fillId="0" borderId="6" xfId="1" applyNumberFormat="1" applyFont="1" applyBorder="1" applyAlignment="1">
      <alignment horizontal="right" vertical="center"/>
    </xf>
    <xf numFmtId="177" fontId="18" fillId="0" borderId="8" xfId="1" applyNumberFormat="1" applyFont="1" applyBorder="1" applyAlignment="1">
      <alignment horizontal="right" vertical="center"/>
    </xf>
    <xf numFmtId="177" fontId="22" fillId="0" borderId="5" xfId="1" applyNumberFormat="1" applyFont="1" applyBorder="1" applyAlignment="1">
      <alignment vertical="center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177" fontId="9" fillId="0" borderId="1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15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16" fillId="0" borderId="20" xfId="1" applyNumberFormat="1" applyFont="1" applyBorder="1" applyAlignment="1">
      <alignment horizontal="center" vertical="center"/>
    </xf>
    <xf numFmtId="177" fontId="16" fillId="0" borderId="21" xfId="1" applyNumberFormat="1" applyFont="1" applyBorder="1" applyAlignment="1">
      <alignment horizontal="center" vertical="center"/>
    </xf>
    <xf numFmtId="177" fontId="16" fillId="0" borderId="17" xfId="1" applyNumberFormat="1" applyFont="1" applyBorder="1" applyAlignment="1">
      <alignment horizontal="center" vertical="center"/>
    </xf>
    <xf numFmtId="177" fontId="16" fillId="0" borderId="22" xfId="1" applyNumberFormat="1" applyFont="1" applyBorder="1" applyAlignment="1">
      <alignment horizontal="center" vertical="center"/>
    </xf>
    <xf numFmtId="177" fontId="16" fillId="0" borderId="23" xfId="1" applyNumberFormat="1" applyFont="1" applyBorder="1" applyAlignment="1">
      <alignment horizontal="center" vertical="center"/>
    </xf>
    <xf numFmtId="177" fontId="16" fillId="0" borderId="18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41" fontId="21" fillId="2" borderId="2" xfId="1" applyFont="1" applyFill="1" applyBorder="1" applyAlignment="1">
      <alignment horizontal="center" vertical="center" wrapText="1"/>
    </xf>
    <xf numFmtId="41" fontId="21" fillId="2" borderId="11" xfId="1" applyFont="1" applyFill="1" applyBorder="1" applyAlignment="1">
      <alignment horizontal="center" vertical="center"/>
    </xf>
    <xf numFmtId="177" fontId="20" fillId="0" borderId="9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6" fillId="0" borderId="4" xfId="1" applyNumberFormat="1" applyFont="1" applyBorder="1" applyAlignment="1">
      <alignment horizontal="center" vertical="center" wrapText="1"/>
    </xf>
    <xf numFmtId="41" fontId="21" fillId="0" borderId="13" xfId="1" applyFont="1" applyBorder="1" applyAlignment="1">
      <alignment horizontal="left" vertical="center"/>
    </xf>
    <xf numFmtId="41" fontId="21" fillId="2" borderId="1" xfId="1" applyFont="1" applyFill="1" applyBorder="1" applyAlignment="1">
      <alignment horizontal="center" vertical="center"/>
    </xf>
    <xf numFmtId="41" fontId="21" fillId="2" borderId="2" xfId="1" applyFont="1" applyFill="1" applyBorder="1" applyAlignment="1">
      <alignment horizontal="center" vertical="center"/>
    </xf>
    <xf numFmtId="41" fontId="21" fillId="2" borderId="3" xfId="1" applyFont="1" applyFill="1" applyBorder="1" applyAlignment="1">
      <alignment horizontal="center" vertical="center" wrapText="1"/>
    </xf>
    <xf numFmtId="41" fontId="21" fillId="2" borderId="12" xfId="1" applyFont="1" applyFill="1" applyBorder="1" applyAlignment="1">
      <alignment horizontal="center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4" zoomScale="85" zoomScaleNormal="85" workbookViewId="0">
      <selection activeCell="E11" sqref="E11"/>
    </sheetView>
  </sheetViews>
  <sheetFormatPr defaultRowHeight="30" customHeight="1" x14ac:dyDescent="0.3"/>
  <cols>
    <col min="1" max="2" width="8.625" style="1" customWidth="1"/>
    <col min="3" max="3" width="16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55" t="s">
        <v>64</v>
      </c>
      <c r="B2" s="55"/>
      <c r="C2" s="55"/>
      <c r="D2" s="55"/>
      <c r="E2" s="55"/>
      <c r="F2" s="55"/>
      <c r="G2" s="55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62" t="s">
        <v>44</v>
      </c>
      <c r="B4" s="62"/>
      <c r="C4" s="14"/>
      <c r="D4" s="14"/>
      <c r="E4" s="15"/>
      <c r="F4" s="14"/>
      <c r="G4" s="5" t="s">
        <v>0</v>
      </c>
    </row>
    <row r="5" spans="1:7" s="4" customFormat="1" ht="39.950000000000003" customHeight="1" x14ac:dyDescent="0.3">
      <c r="A5" s="56" t="s">
        <v>1</v>
      </c>
      <c r="B5" s="57"/>
      <c r="C5" s="57"/>
      <c r="D5" s="58" t="s">
        <v>61</v>
      </c>
      <c r="E5" s="58" t="s">
        <v>59</v>
      </c>
      <c r="F5" s="57" t="s">
        <v>58</v>
      </c>
      <c r="G5" s="60" t="s">
        <v>70</v>
      </c>
    </row>
    <row r="6" spans="1:7" s="4" customFormat="1" ht="39.950000000000003" customHeight="1" thickBot="1" x14ac:dyDescent="0.35">
      <c r="A6" s="11" t="s">
        <v>3</v>
      </c>
      <c r="B6" s="28" t="s">
        <v>4</v>
      </c>
      <c r="C6" s="28" t="s">
        <v>5</v>
      </c>
      <c r="D6" s="59"/>
      <c r="E6" s="59"/>
      <c r="F6" s="59"/>
      <c r="G6" s="61"/>
    </row>
    <row r="7" spans="1:7" s="4" customFormat="1" ht="39.950000000000003" customHeight="1" thickTop="1" x14ac:dyDescent="0.3">
      <c r="A7" s="63" t="s">
        <v>47</v>
      </c>
      <c r="B7" s="66" t="s">
        <v>46</v>
      </c>
      <c r="C7" s="32" t="s">
        <v>6</v>
      </c>
      <c r="D7" s="33">
        <v>2058670000</v>
      </c>
      <c r="E7" s="33">
        <v>2441660000</v>
      </c>
      <c r="F7" s="33">
        <f>E7-D7</f>
        <v>382990000</v>
      </c>
      <c r="G7" s="34" t="s">
        <v>66</v>
      </c>
    </row>
    <row r="8" spans="1:7" s="4" customFormat="1" ht="39.950000000000003" customHeight="1" x14ac:dyDescent="0.3">
      <c r="A8" s="64"/>
      <c r="B8" s="67"/>
      <c r="C8" s="30" t="s">
        <v>7</v>
      </c>
      <c r="D8" s="8">
        <v>578971000</v>
      </c>
      <c r="E8" s="8">
        <v>656760000</v>
      </c>
      <c r="F8" s="8">
        <f t="shared" ref="F8:F9" si="0">E8-D8</f>
        <v>77789000</v>
      </c>
      <c r="G8" s="35" t="s">
        <v>68</v>
      </c>
    </row>
    <row r="9" spans="1:7" s="4" customFormat="1" ht="39.950000000000003" customHeight="1" x14ac:dyDescent="0.3">
      <c r="A9" s="64"/>
      <c r="B9" s="67"/>
      <c r="C9" s="30" t="s">
        <v>14</v>
      </c>
      <c r="D9" s="8">
        <v>1548519100</v>
      </c>
      <c r="E9" s="8">
        <v>1781734000</v>
      </c>
      <c r="F9" s="8">
        <f t="shared" si="0"/>
        <v>233214900</v>
      </c>
      <c r="G9" s="35" t="s">
        <v>69</v>
      </c>
    </row>
    <row r="10" spans="1:7" s="4" customFormat="1" ht="39.950000000000003" customHeight="1" x14ac:dyDescent="0.3">
      <c r="A10" s="64"/>
      <c r="B10" s="67"/>
      <c r="C10" s="16" t="s">
        <v>53</v>
      </c>
      <c r="D10" s="9">
        <f>SUM(D7:D9)</f>
        <v>4186160100</v>
      </c>
      <c r="E10" s="9">
        <f>SUM(E7:E9)</f>
        <v>4880154000</v>
      </c>
      <c r="F10" s="9">
        <f>SUM(F7:F9)</f>
        <v>693993900</v>
      </c>
      <c r="G10" s="10"/>
    </row>
    <row r="11" spans="1:7" s="4" customFormat="1" ht="39.950000000000003" customHeight="1" x14ac:dyDescent="0.3">
      <c r="A11" s="64"/>
      <c r="B11" s="65" t="s">
        <v>37</v>
      </c>
      <c r="C11" s="65"/>
      <c r="D11" s="7">
        <f>SUM(D10)</f>
        <v>4186160100</v>
      </c>
      <c r="E11" s="7">
        <f>SUM(E10)</f>
        <v>4880154000</v>
      </c>
      <c r="F11" s="7">
        <f>SUM(F10)</f>
        <v>693993900</v>
      </c>
      <c r="G11" s="10"/>
    </row>
    <row r="12" spans="1:7" s="4" customFormat="1" ht="39.950000000000003" customHeight="1" x14ac:dyDescent="0.3">
      <c r="A12" s="64" t="s">
        <v>9</v>
      </c>
      <c r="B12" s="67" t="s">
        <v>10</v>
      </c>
      <c r="C12" s="30" t="s">
        <v>11</v>
      </c>
      <c r="D12" s="8">
        <v>21700000</v>
      </c>
      <c r="E12" s="8">
        <f>22600000-1465000</f>
        <v>21135000</v>
      </c>
      <c r="F12" s="8">
        <f>E12-D12</f>
        <v>-565000</v>
      </c>
      <c r="G12" s="17" t="s">
        <v>60</v>
      </c>
    </row>
    <row r="13" spans="1:7" s="4" customFormat="1" ht="39.950000000000003" customHeight="1" x14ac:dyDescent="0.3">
      <c r="A13" s="64"/>
      <c r="B13" s="67"/>
      <c r="C13" s="16" t="s">
        <v>53</v>
      </c>
      <c r="D13" s="9">
        <f t="shared" ref="D13:D14" si="1">SUM(D12)</f>
        <v>21700000</v>
      </c>
      <c r="E13" s="9">
        <f>SUM(E12)</f>
        <v>21135000</v>
      </c>
      <c r="F13" s="9">
        <f t="shared" ref="F13" si="2">SUM(F12)</f>
        <v>-565000</v>
      </c>
      <c r="G13" s="10"/>
    </row>
    <row r="14" spans="1:7" s="4" customFormat="1" ht="39.950000000000003" customHeight="1" x14ac:dyDescent="0.3">
      <c r="A14" s="64"/>
      <c r="B14" s="65" t="s">
        <v>37</v>
      </c>
      <c r="C14" s="65"/>
      <c r="D14" s="7">
        <f t="shared" si="1"/>
        <v>21700000</v>
      </c>
      <c r="E14" s="7">
        <f t="shared" ref="E14" si="3">SUM(E13)</f>
        <v>21135000</v>
      </c>
      <c r="F14" s="7">
        <f t="shared" ref="F14" si="4">SUM(F13)</f>
        <v>-565000</v>
      </c>
      <c r="G14" s="10"/>
    </row>
    <row r="15" spans="1:7" s="4" customFormat="1" ht="39.950000000000003" customHeight="1" x14ac:dyDescent="0.3">
      <c r="A15" s="68" t="s">
        <v>48</v>
      </c>
      <c r="B15" s="69" t="s">
        <v>49</v>
      </c>
      <c r="C15" s="30" t="s">
        <v>12</v>
      </c>
      <c r="D15" s="8">
        <v>5410000</v>
      </c>
      <c r="E15" s="26">
        <v>5500000</v>
      </c>
      <c r="F15" s="8">
        <f t="shared" ref="F15:F16" si="5">E15-D15</f>
        <v>90000</v>
      </c>
      <c r="G15" s="18" t="s">
        <v>62</v>
      </c>
    </row>
    <row r="16" spans="1:7" s="4" customFormat="1" ht="39.950000000000003" customHeight="1" x14ac:dyDescent="0.3">
      <c r="A16" s="64"/>
      <c r="B16" s="67"/>
      <c r="C16" s="30" t="s">
        <v>13</v>
      </c>
      <c r="D16" s="8">
        <v>5820400</v>
      </c>
      <c r="E16" s="26">
        <v>6000000</v>
      </c>
      <c r="F16" s="8">
        <f t="shared" si="5"/>
        <v>179600</v>
      </c>
      <c r="G16" s="19" t="s">
        <v>63</v>
      </c>
    </row>
    <row r="17" spans="1:7" s="4" customFormat="1" ht="39.950000000000003" customHeight="1" x14ac:dyDescent="0.3">
      <c r="A17" s="64"/>
      <c r="B17" s="67"/>
      <c r="C17" s="16" t="s">
        <v>53</v>
      </c>
      <c r="D17" s="9">
        <f>SUM(D15:D16)</f>
        <v>11230400</v>
      </c>
      <c r="E17" s="9">
        <f>SUM(E15:E16)</f>
        <v>11500000</v>
      </c>
      <c r="F17" s="9">
        <f>SUM(F15:F16)</f>
        <v>269600</v>
      </c>
      <c r="G17" s="10"/>
    </row>
    <row r="18" spans="1:7" s="4" customFormat="1" ht="39.950000000000003" customHeight="1" x14ac:dyDescent="0.3">
      <c r="A18" s="64"/>
      <c r="B18" s="65" t="s">
        <v>37</v>
      </c>
      <c r="C18" s="65"/>
      <c r="D18" s="7">
        <f>SUM(D17)</f>
        <v>11230400</v>
      </c>
      <c r="E18" s="7">
        <f>SUM(E17)</f>
        <v>11500000</v>
      </c>
      <c r="F18" s="7">
        <f>SUM(F17)</f>
        <v>269600</v>
      </c>
      <c r="G18" s="10"/>
    </row>
    <row r="19" spans="1:7" s="4" customFormat="1" ht="39.950000000000003" customHeight="1" x14ac:dyDescent="0.3">
      <c r="A19" s="74" t="s">
        <v>2</v>
      </c>
      <c r="B19" s="77" t="s">
        <v>2</v>
      </c>
      <c r="C19" s="38" t="s">
        <v>67</v>
      </c>
      <c r="D19" s="54">
        <v>46241185</v>
      </c>
      <c r="E19" s="8">
        <v>147823568</v>
      </c>
      <c r="F19" s="8">
        <f t="shared" ref="F19:F21" si="6">E19-D19</f>
        <v>101582383</v>
      </c>
      <c r="G19" s="10"/>
    </row>
    <row r="20" spans="1:7" s="4" customFormat="1" ht="39.950000000000003" customHeight="1" x14ac:dyDescent="0.3">
      <c r="A20" s="75"/>
      <c r="B20" s="78"/>
      <c r="C20" s="31" t="s">
        <v>40</v>
      </c>
      <c r="D20" s="8">
        <v>0</v>
      </c>
      <c r="E20" s="8">
        <v>1465000</v>
      </c>
      <c r="F20" s="8">
        <f t="shared" si="6"/>
        <v>1465000</v>
      </c>
      <c r="G20" s="20"/>
    </row>
    <row r="21" spans="1:7" s="4" customFormat="1" ht="39.950000000000003" customHeight="1" x14ac:dyDescent="0.3">
      <c r="A21" s="75"/>
      <c r="B21" s="78"/>
      <c r="C21" s="31" t="s">
        <v>41</v>
      </c>
      <c r="D21" s="8">
        <v>1483301</v>
      </c>
      <c r="E21" s="8">
        <v>1807773</v>
      </c>
      <c r="F21" s="8">
        <f t="shared" si="6"/>
        <v>324472</v>
      </c>
      <c r="G21" s="21"/>
    </row>
    <row r="22" spans="1:7" s="4" customFormat="1" ht="39.950000000000003" customHeight="1" x14ac:dyDescent="0.3">
      <c r="A22" s="75"/>
      <c r="B22" s="79"/>
      <c r="C22" s="16" t="s">
        <v>53</v>
      </c>
      <c r="D22" s="9">
        <f>SUM(D19:D21)</f>
        <v>47724486</v>
      </c>
      <c r="E22" s="9">
        <f t="shared" ref="E22:F22" si="7">SUM(E19:E21)</f>
        <v>151096341</v>
      </c>
      <c r="F22" s="9">
        <f t="shared" si="7"/>
        <v>103371855</v>
      </c>
      <c r="G22" s="10"/>
    </row>
    <row r="23" spans="1:7" s="4" customFormat="1" ht="39.950000000000003" customHeight="1" x14ac:dyDescent="0.3">
      <c r="A23" s="76"/>
      <c r="B23" s="65" t="s">
        <v>37</v>
      </c>
      <c r="C23" s="65"/>
      <c r="D23" s="7">
        <f>SUM(D22)</f>
        <v>47724486</v>
      </c>
      <c r="E23" s="7">
        <f>SUM(E22)</f>
        <v>151096341</v>
      </c>
      <c r="F23" s="7">
        <f>SUM(F22)</f>
        <v>103371855</v>
      </c>
      <c r="G23" s="10"/>
    </row>
    <row r="24" spans="1:7" s="4" customFormat="1" ht="39.950000000000003" customHeight="1" x14ac:dyDescent="0.3">
      <c r="A24" s="72" t="s">
        <v>8</v>
      </c>
      <c r="B24" s="73" t="s">
        <v>8</v>
      </c>
      <c r="C24" s="31" t="s">
        <v>42</v>
      </c>
      <c r="D24" s="8">
        <v>114854</v>
      </c>
      <c r="E24" s="26">
        <v>120000</v>
      </c>
      <c r="F24" s="8">
        <f>E24-D24</f>
        <v>5146</v>
      </c>
      <c r="G24" s="22"/>
    </row>
    <row r="25" spans="1:7" s="4" customFormat="1" ht="39.950000000000003" customHeight="1" x14ac:dyDescent="0.3">
      <c r="A25" s="72"/>
      <c r="B25" s="73"/>
      <c r="C25" s="31" t="s">
        <v>43</v>
      </c>
      <c r="D25" s="8">
        <v>772</v>
      </c>
      <c r="E25" s="26">
        <v>800</v>
      </c>
      <c r="F25" s="8">
        <f>E25-D25</f>
        <v>28</v>
      </c>
      <c r="G25" s="23"/>
    </row>
    <row r="26" spans="1:7" s="4" customFormat="1" ht="39.950000000000003" customHeight="1" x14ac:dyDescent="0.3">
      <c r="A26" s="72"/>
      <c r="B26" s="73"/>
      <c r="C26" s="16" t="s">
        <v>53</v>
      </c>
      <c r="D26" s="9">
        <f>SUM(D24:D25)</f>
        <v>115626</v>
      </c>
      <c r="E26" s="9">
        <f>SUM(E24:E25)</f>
        <v>120800</v>
      </c>
      <c r="F26" s="9">
        <f>SUM(F24:F25)</f>
        <v>5174</v>
      </c>
      <c r="G26" s="10"/>
    </row>
    <row r="27" spans="1:7" s="4" customFormat="1" ht="39.950000000000003" customHeight="1" x14ac:dyDescent="0.3">
      <c r="A27" s="72"/>
      <c r="B27" s="65" t="s">
        <v>37</v>
      </c>
      <c r="C27" s="65"/>
      <c r="D27" s="7">
        <f>SUM(D26)</f>
        <v>115626</v>
      </c>
      <c r="E27" s="7">
        <f>SUM(E26)</f>
        <v>120800</v>
      </c>
      <c r="F27" s="7">
        <f>SUM(F26)</f>
        <v>5174</v>
      </c>
      <c r="G27" s="10"/>
    </row>
    <row r="28" spans="1:7" s="4" customFormat="1" ht="50.1" customHeight="1" thickBot="1" x14ac:dyDescent="0.35">
      <c r="A28" s="70" t="s">
        <v>38</v>
      </c>
      <c r="B28" s="71"/>
      <c r="C28" s="71"/>
      <c r="D28" s="13">
        <f>SUM(D11,D14,D18,D23,D27)</f>
        <v>4266930612</v>
      </c>
      <c r="E28" s="13">
        <f>SUM(E11,E14,E18,E23,E27)</f>
        <v>5064006141</v>
      </c>
      <c r="F28" s="13">
        <f>SUM(F11,F14,F18,F23,F27)</f>
        <v>797075529</v>
      </c>
      <c r="G28" s="24"/>
    </row>
  </sheetData>
  <autoFilter ref="A6:G28"/>
  <mergeCells count="23">
    <mergeCell ref="A15:A18"/>
    <mergeCell ref="B18:C18"/>
    <mergeCell ref="B12:B13"/>
    <mergeCell ref="B15:B17"/>
    <mergeCell ref="A28:C28"/>
    <mergeCell ref="B23:C23"/>
    <mergeCell ref="A24:A27"/>
    <mergeCell ref="B27:C27"/>
    <mergeCell ref="B24:B26"/>
    <mergeCell ref="A19:A23"/>
    <mergeCell ref="B19:B22"/>
    <mergeCell ref="A7:A11"/>
    <mergeCell ref="B11:C11"/>
    <mergeCell ref="B7:B10"/>
    <mergeCell ref="A12:A14"/>
    <mergeCell ref="B14:C14"/>
    <mergeCell ref="A2:G2"/>
    <mergeCell ref="A5:C5"/>
    <mergeCell ref="D5:D6"/>
    <mergeCell ref="E5:E6"/>
    <mergeCell ref="G5:G6"/>
    <mergeCell ref="A4:B4"/>
    <mergeCell ref="F5:F6"/>
  </mergeCells>
  <phoneticPr fontId="2" type="noConversion"/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view="pageBreakPreview" zoomScale="85" zoomScaleNormal="85" zoomScaleSheetLayoutView="85" workbookViewId="0">
      <selection activeCell="E18" sqref="E18"/>
    </sheetView>
  </sheetViews>
  <sheetFormatPr defaultRowHeight="30" customHeight="1" x14ac:dyDescent="0.3"/>
  <cols>
    <col min="1" max="2" width="8.625" style="1" customWidth="1"/>
    <col min="3" max="3" width="16.625" style="1" customWidth="1"/>
    <col min="4" max="6" width="22.625" style="1" customWidth="1"/>
    <col min="7" max="7" width="27.625" style="5" customWidth="1"/>
    <col min="8" max="16384" width="9" style="1"/>
  </cols>
  <sheetData>
    <row r="1" spans="1:7" ht="20.100000000000001" customHeight="1" x14ac:dyDescent="0.3"/>
    <row r="2" spans="1:7" ht="50.1" customHeight="1" x14ac:dyDescent="0.3">
      <c r="A2" s="55" t="s">
        <v>65</v>
      </c>
      <c r="B2" s="55"/>
      <c r="C2" s="55"/>
      <c r="D2" s="55"/>
      <c r="E2" s="55"/>
      <c r="F2" s="55"/>
      <c r="G2" s="55"/>
    </row>
    <row r="3" spans="1:7" ht="9.9499999999999993" customHeight="1" x14ac:dyDescent="0.3">
      <c r="A3" s="2"/>
      <c r="B3" s="2"/>
      <c r="C3" s="2"/>
      <c r="D3" s="2"/>
      <c r="E3" s="2"/>
      <c r="F3" s="2"/>
      <c r="G3" s="6"/>
    </row>
    <row r="4" spans="1:7" s="3" customFormat="1" ht="24.95" customHeight="1" thickBot="1" x14ac:dyDescent="0.35">
      <c r="A4" s="87" t="s">
        <v>45</v>
      </c>
      <c r="B4" s="87"/>
      <c r="C4" s="39"/>
      <c r="D4" s="39"/>
      <c r="E4" s="40"/>
      <c r="F4" s="39"/>
      <c r="G4" s="41" t="s">
        <v>0</v>
      </c>
    </row>
    <row r="5" spans="1:7" s="4" customFormat="1" ht="39.950000000000003" customHeight="1" x14ac:dyDescent="0.3">
      <c r="A5" s="88" t="s">
        <v>1</v>
      </c>
      <c r="B5" s="89"/>
      <c r="C5" s="89"/>
      <c r="D5" s="81" t="s">
        <v>61</v>
      </c>
      <c r="E5" s="81" t="s">
        <v>59</v>
      </c>
      <c r="F5" s="89" t="s">
        <v>58</v>
      </c>
      <c r="G5" s="90" t="s">
        <v>70</v>
      </c>
    </row>
    <row r="6" spans="1:7" s="4" customFormat="1" ht="39.950000000000003" customHeight="1" thickBot="1" x14ac:dyDescent="0.35">
      <c r="A6" s="42" t="s">
        <v>3</v>
      </c>
      <c r="B6" s="43" t="s">
        <v>4</v>
      </c>
      <c r="C6" s="43" t="s">
        <v>5</v>
      </c>
      <c r="D6" s="82"/>
      <c r="E6" s="82"/>
      <c r="F6" s="82"/>
      <c r="G6" s="91"/>
    </row>
    <row r="7" spans="1:7" s="4" customFormat="1" ht="29.1" customHeight="1" thickTop="1" x14ac:dyDescent="0.3">
      <c r="A7" s="76" t="s">
        <v>15</v>
      </c>
      <c r="B7" s="79" t="s">
        <v>16</v>
      </c>
      <c r="C7" s="44" t="s">
        <v>17</v>
      </c>
      <c r="D7" s="36">
        <v>860045340</v>
      </c>
      <c r="E7" s="36">
        <v>1020434380</v>
      </c>
      <c r="F7" s="36">
        <f>E7-D7</f>
        <v>160389040</v>
      </c>
      <c r="G7" s="45" t="s">
        <v>81</v>
      </c>
    </row>
    <row r="8" spans="1:7" s="4" customFormat="1" ht="29.1" customHeight="1" x14ac:dyDescent="0.3">
      <c r="A8" s="72"/>
      <c r="B8" s="73"/>
      <c r="C8" s="37" t="s">
        <v>18</v>
      </c>
      <c r="D8" s="8">
        <v>203025990</v>
      </c>
      <c r="E8" s="8">
        <v>226776150</v>
      </c>
      <c r="F8" s="8">
        <f t="shared" ref="F8:F21" si="0">E8-D8</f>
        <v>23750160</v>
      </c>
      <c r="G8" s="45" t="s">
        <v>81</v>
      </c>
    </row>
    <row r="9" spans="1:7" s="4" customFormat="1" ht="29.1" customHeight="1" x14ac:dyDescent="0.3">
      <c r="A9" s="72"/>
      <c r="B9" s="73"/>
      <c r="C9" s="38" t="s">
        <v>57</v>
      </c>
      <c r="D9" s="8">
        <v>68198220</v>
      </c>
      <c r="E9" s="8">
        <v>80796890</v>
      </c>
      <c r="F9" s="8">
        <f t="shared" si="0"/>
        <v>12598670</v>
      </c>
      <c r="G9" s="45" t="s">
        <v>81</v>
      </c>
    </row>
    <row r="10" spans="1:7" s="4" customFormat="1" ht="29.1" customHeight="1" x14ac:dyDescent="0.3">
      <c r="A10" s="72"/>
      <c r="B10" s="73"/>
      <c r="C10" s="37" t="s">
        <v>19</v>
      </c>
      <c r="D10" s="8">
        <v>96909180</v>
      </c>
      <c r="E10" s="8">
        <v>115495720</v>
      </c>
      <c r="F10" s="8">
        <f t="shared" si="0"/>
        <v>18586540</v>
      </c>
      <c r="G10" s="45" t="s">
        <v>81</v>
      </c>
    </row>
    <row r="11" spans="1:7" s="4" customFormat="1" ht="29.1" customHeight="1" x14ac:dyDescent="0.3">
      <c r="A11" s="72"/>
      <c r="B11" s="73"/>
      <c r="C11" s="37" t="s">
        <v>20</v>
      </c>
      <c r="D11" s="8">
        <v>4335000</v>
      </c>
      <c r="E11" s="8">
        <v>4200000</v>
      </c>
      <c r="F11" s="8">
        <f t="shared" si="0"/>
        <v>-135000</v>
      </c>
      <c r="G11" s="46" t="s">
        <v>11</v>
      </c>
    </row>
    <row r="12" spans="1:7" s="4" customFormat="1" ht="29.1" customHeight="1" x14ac:dyDescent="0.3">
      <c r="A12" s="72"/>
      <c r="B12" s="73"/>
      <c r="C12" s="47" t="s">
        <v>54</v>
      </c>
      <c r="D12" s="9">
        <f t="shared" ref="D12" si="1">SUM(D7:D11)</f>
        <v>1232513730</v>
      </c>
      <c r="E12" s="9">
        <f t="shared" ref="E12" si="2">SUM(E7:E11)</f>
        <v>1447703140</v>
      </c>
      <c r="F12" s="9">
        <f>SUM(F7:F11)</f>
        <v>215189410</v>
      </c>
      <c r="G12" s="25"/>
    </row>
    <row r="13" spans="1:7" s="4" customFormat="1" ht="29.1" customHeight="1" x14ac:dyDescent="0.3">
      <c r="A13" s="72"/>
      <c r="B13" s="85" t="s">
        <v>50</v>
      </c>
      <c r="C13" s="37" t="s">
        <v>21</v>
      </c>
      <c r="D13" s="8">
        <v>5189260</v>
      </c>
      <c r="E13" s="8">
        <v>3000000</v>
      </c>
      <c r="F13" s="8">
        <f t="shared" si="0"/>
        <v>-2189260</v>
      </c>
      <c r="G13" s="48" t="s">
        <v>11</v>
      </c>
    </row>
    <row r="14" spans="1:7" s="4" customFormat="1" ht="29.1" customHeight="1" x14ac:dyDescent="0.3">
      <c r="A14" s="72"/>
      <c r="B14" s="73"/>
      <c r="C14" s="37" t="s">
        <v>22</v>
      </c>
      <c r="D14" s="8">
        <v>3095170</v>
      </c>
      <c r="E14" s="8">
        <v>5208000</v>
      </c>
      <c r="F14" s="8">
        <f t="shared" si="0"/>
        <v>2112830</v>
      </c>
      <c r="G14" s="45" t="s">
        <v>81</v>
      </c>
    </row>
    <row r="15" spans="1:7" s="4" customFormat="1" ht="29.1" customHeight="1" x14ac:dyDescent="0.3">
      <c r="A15" s="72"/>
      <c r="B15" s="73"/>
      <c r="C15" s="47" t="s">
        <v>55</v>
      </c>
      <c r="D15" s="9">
        <f t="shared" ref="D15" si="3">SUM(D13:D14)</f>
        <v>8284430</v>
      </c>
      <c r="E15" s="9">
        <f t="shared" ref="E15" si="4">SUM(E13:E14)</f>
        <v>8208000</v>
      </c>
      <c r="F15" s="9">
        <f>SUM(F13:F14)</f>
        <v>-76430</v>
      </c>
      <c r="G15" s="25"/>
    </row>
    <row r="16" spans="1:7" s="4" customFormat="1" ht="29.1" customHeight="1" x14ac:dyDescent="0.3">
      <c r="A16" s="72"/>
      <c r="B16" s="73" t="s">
        <v>23</v>
      </c>
      <c r="C16" s="37" t="s">
        <v>24</v>
      </c>
      <c r="D16" s="8">
        <v>3815530</v>
      </c>
      <c r="E16" s="8">
        <v>8050000</v>
      </c>
      <c r="F16" s="8">
        <f t="shared" si="0"/>
        <v>4234470</v>
      </c>
      <c r="G16" s="45" t="s">
        <v>81</v>
      </c>
    </row>
    <row r="17" spans="1:7" s="4" customFormat="1" ht="29.1" customHeight="1" x14ac:dyDescent="0.3">
      <c r="A17" s="72"/>
      <c r="B17" s="73"/>
      <c r="C17" s="37" t="s">
        <v>25</v>
      </c>
      <c r="D17" s="8">
        <v>49320474</v>
      </c>
      <c r="E17" s="8">
        <v>44833600</v>
      </c>
      <c r="F17" s="8">
        <f t="shared" si="0"/>
        <v>-4486874</v>
      </c>
      <c r="G17" s="45" t="s">
        <v>81</v>
      </c>
    </row>
    <row r="18" spans="1:7" s="4" customFormat="1" ht="29.1" customHeight="1" x14ac:dyDescent="0.3">
      <c r="A18" s="72"/>
      <c r="B18" s="73"/>
      <c r="C18" s="37" t="s">
        <v>26</v>
      </c>
      <c r="D18" s="8">
        <v>20566709</v>
      </c>
      <c r="E18" s="8">
        <v>26200000</v>
      </c>
      <c r="F18" s="8">
        <f t="shared" si="0"/>
        <v>5633291</v>
      </c>
      <c r="G18" s="45" t="s">
        <v>81</v>
      </c>
    </row>
    <row r="19" spans="1:7" s="4" customFormat="1" ht="29.1" customHeight="1" x14ac:dyDescent="0.3">
      <c r="A19" s="72"/>
      <c r="B19" s="73"/>
      <c r="C19" s="37" t="s">
        <v>27</v>
      </c>
      <c r="D19" s="8">
        <v>7316357</v>
      </c>
      <c r="E19" s="8">
        <v>7930000</v>
      </c>
      <c r="F19" s="8">
        <f t="shared" si="0"/>
        <v>613643</v>
      </c>
      <c r="G19" s="45" t="s">
        <v>81</v>
      </c>
    </row>
    <row r="20" spans="1:7" s="4" customFormat="1" ht="29.1" customHeight="1" x14ac:dyDescent="0.3">
      <c r="A20" s="72"/>
      <c r="B20" s="73"/>
      <c r="C20" s="37" t="s">
        <v>28</v>
      </c>
      <c r="D20" s="8">
        <v>1276860</v>
      </c>
      <c r="E20" s="8">
        <v>3000000</v>
      </c>
      <c r="F20" s="8">
        <f t="shared" si="0"/>
        <v>1723140</v>
      </c>
      <c r="G20" s="45" t="s">
        <v>82</v>
      </c>
    </row>
    <row r="21" spans="1:7" s="4" customFormat="1" ht="29.1" customHeight="1" x14ac:dyDescent="0.3">
      <c r="A21" s="72"/>
      <c r="B21" s="73"/>
      <c r="C21" s="37" t="s">
        <v>29</v>
      </c>
      <c r="D21" s="8">
        <v>5097780</v>
      </c>
      <c r="E21" s="8">
        <v>16315900</v>
      </c>
      <c r="F21" s="8">
        <f t="shared" si="0"/>
        <v>11218120</v>
      </c>
      <c r="G21" s="45" t="s">
        <v>81</v>
      </c>
    </row>
    <row r="22" spans="1:7" s="4" customFormat="1" ht="29.1" customHeight="1" x14ac:dyDescent="0.3">
      <c r="A22" s="72"/>
      <c r="B22" s="73"/>
      <c r="C22" s="47" t="s">
        <v>56</v>
      </c>
      <c r="D22" s="9">
        <f>SUM(D16:D21)</f>
        <v>87393710</v>
      </c>
      <c r="E22" s="9">
        <f>SUM(E16:E21)</f>
        <v>106329500</v>
      </c>
      <c r="F22" s="9">
        <f>SUM(F16:F21)</f>
        <v>18935790</v>
      </c>
      <c r="G22" s="25"/>
    </row>
    <row r="23" spans="1:7" s="4" customFormat="1" ht="29.1" customHeight="1" x14ac:dyDescent="0.3">
      <c r="A23" s="72"/>
      <c r="B23" s="80" t="s">
        <v>36</v>
      </c>
      <c r="C23" s="80"/>
      <c r="D23" s="7">
        <f t="shared" ref="D23" si="5">SUM(D22,D15,D12)</f>
        <v>1328191870</v>
      </c>
      <c r="E23" s="7">
        <f t="shared" ref="E23" si="6">SUM(E22,E15,E12)</f>
        <v>1562240640</v>
      </c>
      <c r="F23" s="29">
        <f>SUM(F22,F15,F12)</f>
        <v>234048770</v>
      </c>
      <c r="G23" s="25"/>
    </row>
    <row r="24" spans="1:7" s="4" customFormat="1" ht="29.1" customHeight="1" x14ac:dyDescent="0.3">
      <c r="A24" s="86" t="s">
        <v>51</v>
      </c>
      <c r="B24" s="73" t="s">
        <v>30</v>
      </c>
      <c r="C24" s="37" t="s">
        <v>31</v>
      </c>
      <c r="D24" s="8">
        <v>0</v>
      </c>
      <c r="E24" s="8">
        <v>0</v>
      </c>
      <c r="F24" s="8">
        <f t="shared" ref="F24:F26" si="7">E24-D24</f>
        <v>0</v>
      </c>
      <c r="G24" s="49"/>
    </row>
    <row r="25" spans="1:7" s="4" customFormat="1" ht="29.1" customHeight="1" x14ac:dyDescent="0.3">
      <c r="A25" s="72"/>
      <c r="B25" s="73"/>
      <c r="C25" s="37" t="s">
        <v>32</v>
      </c>
      <c r="D25" s="8">
        <v>2774700</v>
      </c>
      <c r="E25" s="8">
        <v>8000000</v>
      </c>
      <c r="F25" s="8">
        <f t="shared" si="7"/>
        <v>5225300</v>
      </c>
      <c r="G25" s="45" t="s">
        <v>82</v>
      </c>
    </row>
    <row r="26" spans="1:7" s="4" customFormat="1" ht="29.1" customHeight="1" x14ac:dyDescent="0.3">
      <c r="A26" s="72"/>
      <c r="B26" s="73"/>
      <c r="C26" s="37" t="s">
        <v>33</v>
      </c>
      <c r="D26" s="8">
        <v>0</v>
      </c>
      <c r="E26" s="8">
        <v>0</v>
      </c>
      <c r="F26" s="8">
        <f t="shared" si="7"/>
        <v>0</v>
      </c>
      <c r="G26" s="50"/>
    </row>
    <row r="27" spans="1:7" s="4" customFormat="1" ht="29.1" customHeight="1" x14ac:dyDescent="0.3">
      <c r="A27" s="72"/>
      <c r="B27" s="73"/>
      <c r="C27" s="47" t="s">
        <v>56</v>
      </c>
      <c r="D27" s="9">
        <f>SUM(D24:D26)</f>
        <v>2774700</v>
      </c>
      <c r="E27" s="9">
        <f>SUM(E24:E26)</f>
        <v>8000000</v>
      </c>
      <c r="F27" s="9">
        <f>SUM(F24:F26)</f>
        <v>5225300</v>
      </c>
      <c r="G27" s="25"/>
    </row>
    <row r="28" spans="1:7" s="4" customFormat="1" ht="29.1" customHeight="1" x14ac:dyDescent="0.3">
      <c r="A28" s="72"/>
      <c r="B28" s="80" t="s">
        <v>36</v>
      </c>
      <c r="C28" s="80"/>
      <c r="D28" s="7">
        <f>SUM(D27)</f>
        <v>2774700</v>
      </c>
      <c r="E28" s="7">
        <f>SUM(E27)</f>
        <v>8000000</v>
      </c>
      <c r="F28" s="7">
        <f>SUM(F27)</f>
        <v>5225300</v>
      </c>
      <c r="G28" s="25"/>
    </row>
    <row r="29" spans="1:7" s="4" customFormat="1" ht="29.1" customHeight="1" x14ac:dyDescent="0.3">
      <c r="A29" s="72" t="s">
        <v>34</v>
      </c>
      <c r="B29" s="73" t="s">
        <v>35</v>
      </c>
      <c r="C29" s="38" t="s">
        <v>73</v>
      </c>
      <c r="D29" s="8">
        <v>2711166582</v>
      </c>
      <c r="E29" s="8">
        <v>3324613360</v>
      </c>
      <c r="F29" s="8">
        <f t="shared" ref="F29:F31" si="8">E29-D29</f>
        <v>613446778</v>
      </c>
      <c r="G29" s="45" t="s">
        <v>81</v>
      </c>
    </row>
    <row r="30" spans="1:7" s="4" customFormat="1" ht="29.1" customHeight="1" x14ac:dyDescent="0.3">
      <c r="A30" s="72"/>
      <c r="B30" s="73"/>
      <c r="C30" s="38" t="s">
        <v>74</v>
      </c>
      <c r="D30" s="8">
        <v>6900000</v>
      </c>
      <c r="E30" s="8">
        <v>7900000</v>
      </c>
      <c r="F30" s="8">
        <f t="shared" si="8"/>
        <v>1000000</v>
      </c>
      <c r="G30" s="48" t="s">
        <v>11</v>
      </c>
    </row>
    <row r="31" spans="1:7" s="4" customFormat="1" ht="29.1" customHeight="1" x14ac:dyDescent="0.3">
      <c r="A31" s="72"/>
      <c r="B31" s="73"/>
      <c r="C31" s="38" t="s">
        <v>75</v>
      </c>
      <c r="D31" s="8">
        <v>10906700</v>
      </c>
      <c r="E31" s="27">
        <f>10000000+1807773+800</f>
        <v>11808573</v>
      </c>
      <c r="F31" s="8">
        <f t="shared" si="8"/>
        <v>901873</v>
      </c>
      <c r="G31" s="51" t="s">
        <v>83</v>
      </c>
    </row>
    <row r="32" spans="1:7" s="4" customFormat="1" ht="29.1" customHeight="1" x14ac:dyDescent="0.3">
      <c r="A32" s="72"/>
      <c r="B32" s="73"/>
      <c r="C32" s="47" t="s">
        <v>56</v>
      </c>
      <c r="D32" s="9">
        <f>SUM(D29:D31)</f>
        <v>2728973282</v>
      </c>
      <c r="E32" s="9">
        <f>SUM(E29:E31)</f>
        <v>3344321933</v>
      </c>
      <c r="F32" s="9">
        <f>SUM(F29:F31)</f>
        <v>615348651</v>
      </c>
      <c r="G32" s="25"/>
    </row>
    <row r="33" spans="1:7" s="4" customFormat="1" ht="29.1" customHeight="1" x14ac:dyDescent="0.3">
      <c r="A33" s="72"/>
      <c r="B33" s="80" t="s">
        <v>36</v>
      </c>
      <c r="C33" s="80"/>
      <c r="D33" s="7">
        <f>SUM(D32)</f>
        <v>2728973282</v>
      </c>
      <c r="E33" s="7">
        <f>SUM(E32)</f>
        <v>3344321933</v>
      </c>
      <c r="F33" s="7">
        <f>SUM(F32)</f>
        <v>615348651</v>
      </c>
      <c r="G33" s="25"/>
    </row>
    <row r="34" spans="1:7" s="4" customFormat="1" ht="28.5" customHeight="1" x14ac:dyDescent="0.3">
      <c r="A34" s="86" t="s">
        <v>52</v>
      </c>
      <c r="B34" s="85" t="s">
        <v>39</v>
      </c>
      <c r="C34" s="38" t="s">
        <v>76</v>
      </c>
      <c r="D34" s="8">
        <v>55779565</v>
      </c>
      <c r="E34" s="8">
        <v>147823568</v>
      </c>
      <c r="F34" s="8">
        <f t="shared" ref="F34:F35" si="9">E34-D34</f>
        <v>92044003</v>
      </c>
      <c r="G34" s="50"/>
    </row>
    <row r="35" spans="1:7" s="4" customFormat="1" ht="29.1" customHeight="1" x14ac:dyDescent="0.3">
      <c r="A35" s="72"/>
      <c r="B35" s="85"/>
      <c r="C35" s="38" t="s">
        <v>77</v>
      </c>
      <c r="D35" s="8">
        <v>0</v>
      </c>
      <c r="E35" s="8">
        <v>0</v>
      </c>
      <c r="F35" s="8">
        <f t="shared" si="9"/>
        <v>0</v>
      </c>
      <c r="G35" s="52"/>
    </row>
    <row r="36" spans="1:7" s="4" customFormat="1" ht="29.1" customHeight="1" x14ac:dyDescent="0.3">
      <c r="A36" s="72"/>
      <c r="B36" s="85"/>
      <c r="C36" s="47" t="s">
        <v>56</v>
      </c>
      <c r="D36" s="9">
        <f>SUM(D34:D35)</f>
        <v>55779565</v>
      </c>
      <c r="E36" s="9">
        <f>SUM(E34:E35)</f>
        <v>147823568</v>
      </c>
      <c r="F36" s="9">
        <f>SUM(F34:F35)</f>
        <v>92044003</v>
      </c>
      <c r="G36" s="25"/>
    </row>
    <row r="37" spans="1:7" s="4" customFormat="1" ht="29.1" customHeight="1" x14ac:dyDescent="0.3">
      <c r="A37" s="72"/>
      <c r="B37" s="80" t="s">
        <v>36</v>
      </c>
      <c r="C37" s="80"/>
      <c r="D37" s="7">
        <f>SUM(D36)</f>
        <v>55779565</v>
      </c>
      <c r="E37" s="7">
        <f>SUM(E36)</f>
        <v>147823568</v>
      </c>
      <c r="F37" s="7">
        <f>SUM(F36)</f>
        <v>92044003</v>
      </c>
      <c r="G37" s="25"/>
    </row>
    <row r="38" spans="1:7" s="4" customFormat="1" ht="28.5" customHeight="1" x14ac:dyDescent="0.3">
      <c r="A38" s="86" t="s">
        <v>71</v>
      </c>
      <c r="B38" s="85" t="s">
        <v>2</v>
      </c>
      <c r="C38" s="38" t="s">
        <v>78</v>
      </c>
      <c r="D38" s="8">
        <v>147823568</v>
      </c>
      <c r="E38" s="8">
        <v>0</v>
      </c>
      <c r="F38" s="8">
        <f t="shared" ref="F38:F41" si="10">E38-D38</f>
        <v>-147823568</v>
      </c>
      <c r="G38" s="50"/>
    </row>
    <row r="39" spans="1:7" s="4" customFormat="1" ht="28.5" customHeight="1" x14ac:dyDescent="0.3">
      <c r="A39" s="86"/>
      <c r="B39" s="85"/>
      <c r="C39" s="38" t="s">
        <v>79</v>
      </c>
      <c r="D39" s="8">
        <v>1465000</v>
      </c>
      <c r="E39" s="8">
        <v>0</v>
      </c>
      <c r="F39" s="8">
        <f t="shared" si="10"/>
        <v>-1465000</v>
      </c>
      <c r="G39" s="50"/>
    </row>
    <row r="40" spans="1:7" s="4" customFormat="1" ht="28.5" customHeight="1" x14ac:dyDescent="0.3">
      <c r="A40" s="86"/>
      <c r="B40" s="85"/>
      <c r="C40" s="38" t="s">
        <v>80</v>
      </c>
      <c r="D40" s="8">
        <v>1807773</v>
      </c>
      <c r="E40" s="27">
        <v>1500000</v>
      </c>
      <c r="F40" s="8">
        <f t="shared" si="10"/>
        <v>-307773</v>
      </c>
      <c r="G40" s="50"/>
    </row>
    <row r="41" spans="1:7" s="4" customFormat="1" ht="29.1" customHeight="1" x14ac:dyDescent="0.3">
      <c r="A41" s="72"/>
      <c r="B41" s="85"/>
      <c r="C41" s="38" t="s">
        <v>72</v>
      </c>
      <c r="D41" s="8">
        <v>114854</v>
      </c>
      <c r="E41" s="27">
        <v>120000</v>
      </c>
      <c r="F41" s="8">
        <f t="shared" si="10"/>
        <v>5146</v>
      </c>
      <c r="G41" s="52"/>
    </row>
    <row r="42" spans="1:7" s="4" customFormat="1" ht="29.1" customHeight="1" x14ac:dyDescent="0.3">
      <c r="A42" s="72"/>
      <c r="B42" s="85"/>
      <c r="C42" s="47" t="s">
        <v>53</v>
      </c>
      <c r="D42" s="9">
        <f>SUM(D38:D41)</f>
        <v>151211195</v>
      </c>
      <c r="E42" s="9">
        <f>SUM(E38:E41)</f>
        <v>1620000</v>
      </c>
      <c r="F42" s="9">
        <f>SUM(F38:F41)</f>
        <v>-149591195</v>
      </c>
      <c r="G42" s="25"/>
    </row>
    <row r="43" spans="1:7" s="4" customFormat="1" ht="29.1" customHeight="1" x14ac:dyDescent="0.3">
      <c r="A43" s="72"/>
      <c r="B43" s="80" t="s">
        <v>36</v>
      </c>
      <c r="C43" s="80"/>
      <c r="D43" s="7">
        <f>SUM(D42)</f>
        <v>151211195</v>
      </c>
      <c r="E43" s="7">
        <f>SUM(E42)</f>
        <v>1620000</v>
      </c>
      <c r="F43" s="7">
        <f>SUM(F42)</f>
        <v>-149591195</v>
      </c>
      <c r="G43" s="25"/>
    </row>
    <row r="44" spans="1:7" s="12" customFormat="1" ht="39.950000000000003" customHeight="1" thickBot="1" x14ac:dyDescent="0.35">
      <c r="A44" s="83" t="s">
        <v>38</v>
      </c>
      <c r="B44" s="84"/>
      <c r="C44" s="84"/>
      <c r="D44" s="13">
        <f>SUM(D43,D37,D33,D28,D23)</f>
        <v>4266930612</v>
      </c>
      <c r="E44" s="13">
        <f t="shared" ref="E44:F44" si="11">SUM(E43,E37,E33,E28,E23)</f>
        <v>5064006141</v>
      </c>
      <c r="F44" s="13">
        <f t="shared" si="11"/>
        <v>797075529</v>
      </c>
      <c r="G44" s="53"/>
    </row>
    <row r="46" spans="1:7" ht="30" customHeight="1" x14ac:dyDescent="0.3">
      <c r="G46" s="1"/>
    </row>
    <row r="47" spans="1:7" ht="30" customHeight="1" x14ac:dyDescent="0.3">
      <c r="D47" s="1">
        <f>D44-세입명세서!D28</f>
        <v>0</v>
      </c>
      <c r="E47" s="1">
        <f>E44-세입명세서!E28</f>
        <v>0</v>
      </c>
      <c r="F47" s="1">
        <f>F44-세입명세서!F28</f>
        <v>0</v>
      </c>
    </row>
    <row r="48" spans="1:7" ht="30" customHeight="1" x14ac:dyDescent="0.3">
      <c r="G48" s="1"/>
    </row>
    <row r="49" spans="7:7" ht="30" customHeight="1" x14ac:dyDescent="0.3">
      <c r="G49" s="1"/>
    </row>
    <row r="50" spans="7:7" ht="30" customHeight="1" x14ac:dyDescent="0.3">
      <c r="G50" s="1"/>
    </row>
  </sheetData>
  <autoFilter ref="A6:G44"/>
  <mergeCells count="25">
    <mergeCell ref="A4:B4"/>
    <mergeCell ref="A2:G2"/>
    <mergeCell ref="A5:C5"/>
    <mergeCell ref="D5:D6"/>
    <mergeCell ref="G5:G6"/>
    <mergeCell ref="F5:F6"/>
    <mergeCell ref="A44:C44"/>
    <mergeCell ref="B23:C23"/>
    <mergeCell ref="A7:A23"/>
    <mergeCell ref="B7:B12"/>
    <mergeCell ref="B13:B15"/>
    <mergeCell ref="B16:B22"/>
    <mergeCell ref="B37:C37"/>
    <mergeCell ref="A24:A28"/>
    <mergeCell ref="B33:C33"/>
    <mergeCell ref="A34:A37"/>
    <mergeCell ref="B34:B36"/>
    <mergeCell ref="A38:A43"/>
    <mergeCell ref="B38:B42"/>
    <mergeCell ref="B43:C43"/>
    <mergeCell ref="A29:A33"/>
    <mergeCell ref="E5:E6"/>
    <mergeCell ref="B24:B27"/>
    <mergeCell ref="B28:C28"/>
    <mergeCell ref="B29:B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세입명세서</vt:lpstr>
      <vt:lpstr>세출명세서</vt:lpstr>
      <vt:lpstr>세출명세서!Print_Area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2023-04-05T06:58:09Z</cp:lastPrinted>
  <dcterms:created xsi:type="dcterms:W3CDTF">2017-12-28T02:48:06Z</dcterms:created>
  <dcterms:modified xsi:type="dcterms:W3CDTF">2023-04-05T06:58:11Z</dcterms:modified>
</cp:coreProperties>
</file>